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TDX\Desktop\"/>
    </mc:Choice>
  </mc:AlternateContent>
  <bookViews>
    <workbookView windowWidth="27945" windowHeight="12900" activeTab="2"/>
  </bookViews>
  <sheets>
    <sheet name="生物技术2025" sheetId="3" r:id="rId1"/>
    <sheet name="数学与应用数学2025" sheetId="4" r:id="rId2"/>
    <sheet name="自动化2025" sheetId="5" r:id="rId3"/>
  </sheets>
  <definedNames>
    <definedName name="_xlnm.Print_Area" localSheetId="0">生物技术2025!$A$1:$AD$78</definedName>
    <definedName name="_xlnm._FilterDatabase" localSheetId="0" hidden="1">生物技术2025!#REF!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<sst xmlns="http://schemas.openxmlformats.org/spreadsheetml/2006/main" count="1473" uniqueCount="314">
  <si>
    <t>附件5：</t>
  </si>
  <si>
    <t>锡耶纳未来生物技术学院生物技术专业2025年级综合测评排名表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</si>
  <si>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</si>
  <si>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</si>
  <si>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</si>
  <si>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</si>
  <si>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</si>
  <si>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</si>
  <si>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</si>
  <si>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</si>
  <si>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</si>
  <si>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</si>
  <si>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</si>
  <si>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</si>
  <si>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</si>
  <si>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</si>
  <si>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</si>
  <si>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</si>
  <si>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</si>
  <si>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</si>
  <si>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</si>
  <si>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</si>
  <si>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</si>
  <si>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</si>
  <si>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</si>
  <si>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</si>
  <si>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</si>
  <si>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</si>
  <si>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</si>
  <si>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</si>
  <si>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专业年级总人数</t>
  </si>
  <si>
    <t>奖学金
等级</t>
  </si>
  <si>
    <t>单项
奖学金</t>
  </si>
  <si>
    <t>荣誉称号</t>
  </si>
  <si>
    <t>学生签名</t>
  </si>
  <si>
    <t>锡耶纳学院</t>
  </si>
  <si>
    <t>生物技术</t>
  </si>
  <si>
    <t>生物技术（合）253</t>
  </si>
  <si>
    <t>2545110157</t>
  </si>
  <si>
    <t>吴思逊</t>
  </si>
  <si>
    <t>否</t>
  </si>
  <si>
    <t>一等奖学金</t>
  </si>
  <si>
    <t>三好学生标兵</t>
  </si>
  <si>
    <t>生物技术（合）252</t>
  </si>
  <si>
    <t>王凌贝</t>
  </si>
  <si>
    <t>宋宇博</t>
  </si>
  <si>
    <t>优秀学生干部</t>
  </si>
  <si>
    <t>生物技术（合）251</t>
  </si>
  <si>
    <t>孙瑜</t>
  </si>
  <si>
    <t>二等奖学金</t>
  </si>
  <si>
    <t>朱湘璇</t>
  </si>
  <si>
    <t>孔逸飞</t>
  </si>
  <si>
    <t>李卓妍</t>
  </si>
  <si>
    <t>蔡欣媛</t>
  </si>
  <si>
    <t>汤婧萱</t>
  </si>
  <si>
    <t>王子昕</t>
  </si>
  <si>
    <t>沈熙昊</t>
  </si>
  <si>
    <t>谢天怡</t>
  </si>
  <si>
    <t>三等奖学金</t>
  </si>
  <si>
    <t>王梓霖</t>
  </si>
  <si>
    <t>董泽宇</t>
  </si>
  <si>
    <t>林雅淇</t>
  </si>
  <si>
    <t>朱子墨</t>
  </si>
  <si>
    <t>是</t>
  </si>
  <si>
    <t>课程考核不合格</t>
  </si>
  <si>
    <t>吴星雨</t>
  </si>
  <si>
    <t>冒文杰</t>
  </si>
  <si>
    <t>程苏阳</t>
  </si>
  <si>
    <t>孙菲阳</t>
  </si>
  <si>
    <t>张家鑫</t>
  </si>
  <si>
    <t>马浩轩</t>
  </si>
  <si>
    <t>花开宇</t>
  </si>
  <si>
    <t>吕小沫</t>
  </si>
  <si>
    <t>季卓毅</t>
  </si>
  <si>
    <t>季妍乐</t>
  </si>
  <si>
    <t>戴煜雯</t>
  </si>
  <si>
    <t>倪子桐</t>
  </si>
  <si>
    <t>张宇翔</t>
  </si>
  <si>
    <t>周舟</t>
  </si>
  <si>
    <t>熊锦程</t>
  </si>
  <si>
    <t>吴思娴</t>
  </si>
  <si>
    <t>胡雨婷</t>
  </si>
  <si>
    <t>陈喆</t>
  </si>
  <si>
    <t>管坤</t>
  </si>
  <si>
    <t>王诗茜</t>
  </si>
  <si>
    <t>郑泠茜</t>
  </si>
  <si>
    <t>陆富佳一</t>
  </si>
  <si>
    <t>居欣妍</t>
  </si>
  <si>
    <t>刘仪</t>
  </si>
  <si>
    <t>邵奕慧</t>
  </si>
  <si>
    <t>尹蔚宁</t>
  </si>
  <si>
    <t>青懋涵</t>
  </si>
  <si>
    <t>王之阳</t>
  </si>
  <si>
    <t>华俊程</t>
  </si>
  <si>
    <t>白圣翱</t>
  </si>
  <si>
    <t>陈慕鸿</t>
  </si>
  <si>
    <t>喻彤</t>
  </si>
  <si>
    <t>刘宇翔</t>
  </si>
  <si>
    <t>野陈熙</t>
  </si>
  <si>
    <t>章阳</t>
  </si>
  <si>
    <t>韩香</t>
  </si>
  <si>
    <t>蒋逸骅</t>
  </si>
  <si>
    <t>丁隽之</t>
  </si>
  <si>
    <t>阚钰璠</t>
  </si>
  <si>
    <t>吴雨泽</t>
  </si>
  <si>
    <t>谢金瑞</t>
  </si>
  <si>
    <t>刘彦禹</t>
  </si>
  <si>
    <t>李毅翔</t>
  </si>
  <si>
    <t>朱尧年</t>
  </si>
  <si>
    <t>邱烨</t>
  </si>
  <si>
    <t>王梓</t>
  </si>
  <si>
    <t>曹睿鹏</t>
  </si>
  <si>
    <t>夏天铭</t>
  </si>
  <si>
    <t>陆恒礼</t>
  </si>
  <si>
    <t>李函霖</t>
  </si>
  <si>
    <t>谢哲文</t>
  </si>
  <si>
    <t>诸葛天雨</t>
  </si>
  <si>
    <t>江智杰</t>
  </si>
  <si>
    <t>伊圣航</t>
  </si>
  <si>
    <t>冯霖政</t>
  </si>
  <si>
    <t>刘弋征</t>
  </si>
  <si>
    <t>荣小波</t>
  </si>
  <si>
    <t>柯南</t>
  </si>
  <si>
    <t>锡耶纳未来生物技术学院数学与应用数学专业2025年级综合测评排名表</t>
  </si>
  <si>
    <t>数学与应用数学</t>
  </si>
  <si>
    <t>数学与应用数学（合）253</t>
  </si>
  <si>
    <t>刘江南</t>
  </si>
  <si>
    <t>数学与应用数学（合）251</t>
  </si>
  <si>
    <t>柳楠</t>
  </si>
  <si>
    <t>王思翰</t>
  </si>
  <si>
    <t>数学与应用数学（合）252</t>
  </si>
  <si>
    <t>陈奕辰</t>
  </si>
  <si>
    <t>乔昕睿</t>
  </si>
  <si>
    <t>宗希尧</t>
  </si>
  <si>
    <t>邱李哲</t>
  </si>
  <si>
    <t>陈梓豪</t>
  </si>
  <si>
    <t>陈玏暄</t>
  </si>
  <si>
    <t>赵紫嫣</t>
  </si>
  <si>
    <t>王钰</t>
  </si>
  <si>
    <t>蔡祎炜</t>
  </si>
  <si>
    <t>阙晨忆</t>
  </si>
  <si>
    <t>王子涵</t>
  </si>
  <si>
    <t>金柯澄</t>
  </si>
  <si>
    <t>徐逸杨</t>
  </si>
  <si>
    <t>薛启智</t>
  </si>
  <si>
    <t>蔡友妍君</t>
  </si>
  <si>
    <t>冯锐杰</t>
  </si>
  <si>
    <t>陈忆菲</t>
  </si>
  <si>
    <t>刘妤菡</t>
  </si>
  <si>
    <t>王祥任</t>
  </si>
  <si>
    <t>滕梓航</t>
  </si>
  <si>
    <t>蔡泽铭</t>
  </si>
  <si>
    <t>吴洪青</t>
  </si>
  <si>
    <t>吴韦言</t>
  </si>
  <si>
    <t>顾静雯</t>
  </si>
  <si>
    <t>潘欣妍</t>
  </si>
  <si>
    <t>杨尚鑫</t>
  </si>
  <si>
    <t>王紫竹</t>
  </si>
  <si>
    <t>高倩</t>
  </si>
  <si>
    <t>仇音泽</t>
  </si>
  <si>
    <t>黄喜洋</t>
  </si>
  <si>
    <t>葛宇成</t>
  </si>
  <si>
    <t>鞠佳沐</t>
  </si>
  <si>
    <t>汪旭峰</t>
  </si>
  <si>
    <t>窦靖雯</t>
  </si>
  <si>
    <t>黄泽恒</t>
  </si>
  <si>
    <t>薛宇涵</t>
  </si>
  <si>
    <t>许文忠</t>
  </si>
  <si>
    <t>王睿琦</t>
  </si>
  <si>
    <t>董奕博</t>
  </si>
  <si>
    <t>薛淞元</t>
  </si>
  <si>
    <t>王德朝</t>
  </si>
  <si>
    <t>蒋毅丰</t>
  </si>
  <si>
    <t>常子钰</t>
  </si>
  <si>
    <t>闵莛婷</t>
  </si>
  <si>
    <t>陈锦怡</t>
  </si>
  <si>
    <t>张宇</t>
  </si>
  <si>
    <t>张颖</t>
  </si>
  <si>
    <t>岳子路</t>
  </si>
  <si>
    <t>丁颜</t>
  </si>
  <si>
    <t>社会工作奖</t>
  </si>
  <si>
    <t>孙锦润</t>
  </si>
  <si>
    <t>费晨杰</t>
  </si>
  <si>
    <t>陈景航</t>
  </si>
  <si>
    <t>张诗林</t>
  </si>
  <si>
    <t>朱凝</t>
  </si>
  <si>
    <t>俞先威</t>
  </si>
  <si>
    <t>刘天航</t>
  </si>
  <si>
    <t>孙康杰</t>
  </si>
  <si>
    <t>刘远航</t>
  </si>
  <si>
    <t>吕振庭</t>
  </si>
  <si>
    <t>浦江喆</t>
  </si>
  <si>
    <t>杨俊熙</t>
  </si>
  <si>
    <t>肖建洲</t>
  </si>
  <si>
    <t>栾辰宇</t>
  </si>
  <si>
    <t>林希成</t>
  </si>
  <si>
    <t>吴培基</t>
  </si>
  <si>
    <t>姜李涵</t>
  </si>
  <si>
    <t>陈奕君</t>
  </si>
  <si>
    <t>姚天晨</t>
  </si>
  <si>
    <t>薛嘉汶</t>
  </si>
  <si>
    <t>程嘉元</t>
  </si>
  <si>
    <t>李梓安</t>
  </si>
  <si>
    <t>刘昊鹏</t>
  </si>
  <si>
    <t>储宇轩</t>
  </si>
  <si>
    <t>陈哲瀚</t>
  </si>
  <si>
    <t>王佐</t>
  </si>
  <si>
    <t>毛泽宇</t>
  </si>
  <si>
    <t>曹骏雯</t>
  </si>
  <si>
    <t>邵奕然</t>
  </si>
  <si>
    <t>吴少杰</t>
  </si>
  <si>
    <t>顾明昊</t>
  </si>
  <si>
    <t>汤剑</t>
  </si>
  <si>
    <t>李千寻</t>
  </si>
  <si>
    <t>张家宁</t>
  </si>
  <si>
    <t>锡耶纳未来生物技术学院自动化专业2025年级综合测评排名表</t>
  </si>
  <si>
    <t>智育测试分</t>
  </si>
  <si>
    <t>智育加减分</t>
  </si>
  <si>
    <t>体育测评分</t>
  </si>
  <si>
    <t>专业年级
总人数</t>
  </si>
  <si>
    <t>自动化</t>
  </si>
  <si>
    <t>自动化252</t>
  </si>
  <si>
    <t>钱宸</t>
  </si>
  <si>
    <t>刘玥欣</t>
  </si>
  <si>
    <t>自动化251</t>
  </si>
  <si>
    <t>唐孙子墨</t>
  </si>
  <si>
    <t>邢浩正</t>
  </si>
  <si>
    <t>周秋实</t>
  </si>
  <si>
    <t>潘启航</t>
  </si>
  <si>
    <t>自动化253</t>
  </si>
  <si>
    <t>闻雅</t>
  </si>
  <si>
    <t>许俪洋</t>
  </si>
  <si>
    <t>三好学生</t>
  </si>
  <si>
    <t>刘恋</t>
  </si>
  <si>
    <t>张锦鑫</t>
  </si>
  <si>
    <t>田诺一</t>
  </si>
  <si>
    <t>花健诚</t>
  </si>
  <si>
    <t>许殊维</t>
  </si>
  <si>
    <t>刘吴桐</t>
  </si>
  <si>
    <t>孙瑞鸿</t>
  </si>
  <si>
    <t>陈张元</t>
  </si>
  <si>
    <t>曹云天</t>
  </si>
  <si>
    <t>李佳倚</t>
  </si>
  <si>
    <t>赵一涵</t>
  </si>
  <si>
    <t>陆钰佳</t>
  </si>
  <si>
    <t>胡文涵</t>
  </si>
  <si>
    <t>张希远</t>
  </si>
  <si>
    <t>刘梓嫣</t>
  </si>
  <si>
    <t>施雨晴</t>
  </si>
  <si>
    <t>郭一聪</t>
  </si>
  <si>
    <t>薛启杰</t>
  </si>
  <si>
    <t>李美萱</t>
  </si>
  <si>
    <t>张馨元</t>
  </si>
  <si>
    <t>薛敏君</t>
  </si>
  <si>
    <t>李俊韬</t>
  </si>
  <si>
    <t>葛歆怡</t>
  </si>
  <si>
    <t>杨雨佳</t>
  </si>
  <si>
    <t>董瀚琳</t>
  </si>
  <si>
    <t>周雨</t>
  </si>
  <si>
    <t>张诗琪</t>
  </si>
  <si>
    <t>李乐</t>
  </si>
  <si>
    <t>余子伊</t>
  </si>
  <si>
    <t>钱程于</t>
  </si>
  <si>
    <t>刘子瑜</t>
  </si>
  <si>
    <t>沈毅</t>
  </si>
  <si>
    <t>朱逸楷</t>
  </si>
  <si>
    <t>曹家浩</t>
  </si>
  <si>
    <t>陈胤泽</t>
  </si>
  <si>
    <t>许能</t>
  </si>
  <si>
    <t>陈嘉裕</t>
  </si>
  <si>
    <t>沈以轩</t>
  </si>
  <si>
    <t>马楚涵</t>
  </si>
  <si>
    <t>厉邦</t>
  </si>
  <si>
    <t>董杰</t>
  </si>
  <si>
    <t>邵佳豪</t>
  </si>
  <si>
    <t>李杰斌</t>
  </si>
  <si>
    <t>周业鼎</t>
  </si>
  <si>
    <t>张宸铭</t>
  </si>
  <si>
    <t>钱枫</t>
  </si>
  <si>
    <t>刘瀚阳</t>
  </si>
  <si>
    <t>唐一</t>
  </si>
  <si>
    <t>顾文熙</t>
  </si>
  <si>
    <t>陶阳</t>
  </si>
  <si>
    <t>万佳杰</t>
  </si>
  <si>
    <t>袁中瑞</t>
  </si>
  <si>
    <t>陈建昊</t>
  </si>
  <si>
    <t>周芋彤</t>
  </si>
  <si>
    <t>朱尧杰</t>
  </si>
  <si>
    <t>胡金阳</t>
  </si>
  <si>
    <t>盛浩辰</t>
  </si>
  <si>
    <t>李定洲</t>
  </si>
  <si>
    <t>陈铭瑞</t>
  </si>
  <si>
    <t>朱相宇</t>
  </si>
  <si>
    <t>孙鑫</t>
  </si>
  <si>
    <t>肖梓涵</t>
  </si>
  <si>
    <t>张墨涵</t>
  </si>
  <si>
    <t>蔡可航</t>
  </si>
  <si>
    <t>母鑫</t>
  </si>
  <si>
    <t>蒋沈轩</t>
  </si>
  <si>
    <t>张硕</t>
  </si>
  <si>
    <t>刘彦宏</t>
  </si>
  <si>
    <t>王梓旭</t>
  </si>
  <si>
    <t>翟文轩</t>
  </si>
  <si>
    <t>潘宏宇</t>
  </si>
  <si>
    <t>曹继夏</t>
  </si>
  <si>
    <t>朱朱</t>
  </si>
  <si>
    <t>谢浩阳</t>
  </si>
  <si>
    <t>蔡溢谋</t>
  </si>
  <si>
    <t>蒋佳骏</t>
  </si>
  <si>
    <t>史乐扬</t>
  </si>
  <si>
    <t>赵天宇</t>
  </si>
  <si>
    <t>颜锦川</t>
  </si>
  <si>
    <t>李松儒</t>
  </si>
  <si>
    <t>张智海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</si>
</sst>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  <numFmt numFmtId="178" formatCode="0_ "/>
    <numFmt numFmtId="179" formatCode="0.000_ "/>
  </numFmts>
  <fonts count="42">
    <font>
      <sz val="12"/>
      <name val="宋体"/>
      <charset val="134"/>
    </font>
    <font>
      <sz val="9"/>
      <name val="仿宋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theme="1"/>
      <name val="宋体"/>
      <charset val="134"/>
    </font>
    <font>
      <b/>
      <sz val="14"/>
      <color rgb="FFFF0000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11"/>
      <name val="黑体"/>
      <charset val="134"/>
    </font>
    <font>
      <sz val="9"/>
      <color theme="1"/>
      <name val="仿宋"/>
      <charset val="134"/>
    </font>
    <font>
      <sz val="11"/>
      <color theme="1"/>
      <name val="黑体"/>
      <charset val="134"/>
    </font>
    <font>
      <sz val="9"/>
      <color rgb="FF000000"/>
      <name val="仿宋"/>
      <charset val="134"/>
    </font>
    <font>
      <sz val="12"/>
      <name val="Times New Roman"/>
      <charset val="0"/>
    </font>
    <font>
      <b/>
      <sz val="14"/>
      <name val="宋体"/>
      <charset val="134"/>
    </font>
    <font>
      <u/>
      <sz val="12"/>
      <name val="Times New Roman"/>
      <charset val="0"/>
    </font>
    <font>
      <sz val="1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3" borderId="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5" borderId="12" applyNumberFormat="0" applyAlignment="0" applyProtection="0">
      <alignment vertical="center"/>
    </xf>
    <xf numFmtId="0" fontId="35" fillId="6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77" fontId="12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178" fontId="13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9" fontId="14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1" fillId="0" borderId="5" xfId="0" applyNumberFormat="1" applyFont="1" applyFill="1" applyBorder="1" applyAlignment="1">
      <alignment horizontal="center" vertical="center" wrapText="1"/>
    </xf>
    <xf numFmtId="178" fontId="0" fillId="0" borderId="0" xfId="0" applyNumberFormat="1" applyAlignment="1">
      <alignment horizontal="center"/>
    </xf>
    <xf numFmtId="178" fontId="4" fillId="0" borderId="0" xfId="0" applyNumberFormat="1" applyFont="1" applyAlignment="1">
      <alignment horizontal="center" vertical="center" wrapText="1"/>
    </xf>
    <xf numFmtId="178" fontId="7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78" fontId="13" fillId="0" borderId="3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8" fontId="1" fillId="0" borderId="3" xfId="0" applyNumberFormat="1" applyFont="1" applyBorder="1" applyAlignment="1">
      <alignment horizontal="center" vertical="center" wrapText="1"/>
    </xf>
    <xf numFmtId="179" fontId="1" fillId="0" borderId="3" xfId="0" applyNumberFormat="1" applyFont="1" applyFill="1" applyBorder="1" applyAlignment="1" applyProtection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8" fontId="1" fillId="0" borderId="3" xfId="0" applyNumberFormat="1" applyFont="1" applyFill="1" applyBorder="1" applyAlignment="1" applyProtection="1">
      <alignment horizontal="center" vertical="center" wrapText="1"/>
    </xf>
    <xf numFmtId="17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79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79" fontId="4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3" fillId="0" borderId="0" xfId="0" applyNumberFormat="1" applyFont="1" applyAlignment="1">
      <alignment vertical="center"/>
    </xf>
    <xf numFmtId="0" fontId="18" fillId="0" borderId="0" xfId="0" applyFont="1" applyAlignment="1">
      <alignment horizontal="center"/>
    </xf>
    <xf numFmtId="178" fontId="9" fillId="0" borderId="0" xfId="0" applyNumberFormat="1" applyFont="1" applyAlignment="1">
      <alignment vertical="center"/>
    </xf>
    <xf numFmtId="179" fontId="9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179" fontId="19" fillId="0" borderId="0" xfId="0" applyNumberFormat="1" applyFont="1" applyAlignment="1">
      <alignment vertical="center"/>
    </xf>
    <xf numFmtId="178" fontId="17" fillId="0" borderId="0" xfId="0" applyNumberFormat="1" applyFont="1" applyAlignment="1">
      <alignment vertical="center"/>
    </xf>
    <xf numFmtId="178" fontId="8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78" fontId="22" fillId="0" borderId="0" xfId="0" applyNumberFormat="1" applyFont="1" applyAlignment="1">
      <alignment vertical="center"/>
    </xf>
    <xf numFmtId="179" fontId="22" fillId="0" borderId="0" xfId="0" applyNumberFormat="1" applyFont="1" applyAlignment="1">
      <alignment vertical="center"/>
    </xf>
    <xf numFmtId="179" fontId="0" fillId="0" borderId="0" xfId="0" applyNumberFormat="1"/>
    <xf numFmtId="178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121"/>
  <sheetViews>
    <sheetView view="pageBreakPreview" zoomScaleNormal="100" topLeftCell="J43" workbookViewId="0">
      <selection activeCell="K5" sqref="K5"/>
    </sheetView>
  </sheetViews>
  <sheetFormatPr defaultColWidth="9" defaultRowHeight="15" customHeight="1"/>
  <cols>
    <col min="1" max="1" width="9.025" style="4" customWidth="1"/>
    <col min="2" max="2" width="8.625" style="4" customWidth="1"/>
    <col min="3" max="3" width="6.625" style="6" customWidth="1"/>
    <col min="4" max="4" width="14.625" style="4" customWidth="1"/>
    <col min="5" max="5" width="11.625" style="4" customWidth="1"/>
    <col min="6" max="6" width="8.125" style="4" customWidth="1"/>
    <col min="7" max="7" width="8.125" style="41" customWidth="1"/>
    <col min="8" max="15" width="8.125" style="66" customWidth="1"/>
    <col min="16" max="16" width="8.125" style="67" customWidth="1"/>
    <col min="17" max="18" width="8.125" style="68" customWidth="1"/>
    <col min="19" max="19" width="8.125" style="69" customWidth="1"/>
    <col min="20" max="20" width="8.125" style="68" customWidth="1"/>
    <col min="21" max="22" width="8.125" style="66" customWidth="1"/>
    <col min="23" max="23" width="8.125" style="41" customWidth="1"/>
    <col min="24" max="24" width="8.125" style="67" customWidth="1"/>
    <col min="25" max="26" width="8.125" style="4" customWidth="1"/>
    <col min="27" max="27" width="12.625" style="4" customWidth="1"/>
    <col min="28" max="29" width="10.625" style="4" customWidth="1"/>
    <col min="30" max="30" width="8.625" style="4" customWidth="1"/>
    <col min="31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</cols>
  <sheetData>
    <row r="1" customHeight="1" spans="1:261">
      <c r="A1" s="2" t="s">
        <v>0</v>
      </c>
      <c r="B1" s="2"/>
      <c r="C1" s="3"/>
      <c r="T1" s="70"/>
    </row>
    <row r="2" customFormat="1" ht="18.75" spans="1:26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</row>
    <row r="3" s="65" customFormat="1" ht="15.75" spans="1:261">
      <c r="A3" s="43" t="s">
        <v>2</v>
      </c>
      <c r="B3" s="43"/>
      <c r="C3" s="43" t="s">
        <v>3</v>
      </c>
      <c r="D3" s="44"/>
      <c r="E3" s="44"/>
      <c r="F3" s="44"/>
      <c r="G3" s="72"/>
      <c r="H3" s="73"/>
      <c r="I3" s="73"/>
      <c r="J3" s="73"/>
      <c r="K3" s="73"/>
      <c r="L3" s="73"/>
      <c r="M3" s="73"/>
      <c r="N3" s="73"/>
      <c r="O3" s="73"/>
      <c r="P3" s="72"/>
      <c r="Q3" s="74"/>
      <c r="R3" s="73"/>
      <c r="S3" s="75"/>
      <c r="T3" s="73"/>
      <c r="U3" s="73"/>
      <c r="V3" s="76"/>
      <c r="W3" s="77"/>
      <c r="X3" s="78" t="s">
        <v>4</v>
      </c>
    </row>
    <row r="4" ht="41" customHeight="1" spans="1:261">
      <c r="A4" s="79" t="s">
        <v>5</v>
      </c>
      <c r="B4" s="79" t="s">
        <v>6</v>
      </c>
      <c r="C4" s="80" t="s">
        <v>7</v>
      </c>
      <c r="D4" s="79" t="s">
        <v>8</v>
      </c>
      <c r="E4" s="79" t="s">
        <v>9</v>
      </c>
      <c r="F4" s="79" t="s">
        <v>10</v>
      </c>
      <c r="G4" s="81" t="s">
        <v>11</v>
      </c>
      <c r="H4" s="82" t="s">
        <v>12</v>
      </c>
      <c r="I4" s="82" t="s">
        <v>13</v>
      </c>
      <c r="J4" s="82" t="s">
        <v>14</v>
      </c>
      <c r="K4" s="82" t="s">
        <v>15</v>
      </c>
      <c r="L4" s="82" t="s">
        <v>16</v>
      </c>
      <c r="M4" s="82" t="s">
        <v>17</v>
      </c>
      <c r="N4" s="82" t="s">
        <v>18</v>
      </c>
      <c r="O4" s="82" t="s">
        <v>19</v>
      </c>
      <c r="P4" s="81" t="s">
        <v>20</v>
      </c>
      <c r="Q4" s="82" t="s">
        <v>21</v>
      </c>
      <c r="R4" s="82" t="s">
        <v>22</v>
      </c>
      <c r="S4" s="81" t="s">
        <v>23</v>
      </c>
      <c r="T4" s="82" t="s">
        <v>24</v>
      </c>
      <c r="U4" s="82" t="s">
        <v>25</v>
      </c>
      <c r="V4" s="82" t="s">
        <v>26</v>
      </c>
      <c r="W4" s="81" t="s">
        <v>27</v>
      </c>
      <c r="X4" s="81" t="s">
        <v>28</v>
      </c>
      <c r="Y4" s="81" t="s">
        <v>29</v>
      </c>
      <c r="Z4" s="83" t="s">
        <v>30</v>
      </c>
      <c r="AA4" s="84" t="s">
        <v>31</v>
      </c>
      <c r="AB4" s="84" t="s">
        <v>32</v>
      </c>
      <c r="AC4" s="80" t="s">
        <v>33</v>
      </c>
      <c r="AD4" s="85" t="s">
        <v>34</v>
      </c>
      <c r="IV4" s="4"/>
      <c r="IW4" s="4"/>
      <c r="IX4" s="4"/>
      <c r="IY4" s="4"/>
      <c r="IZ4" s="4"/>
      <c r="JA4" s="4"/>
    </row>
    <row r="5" customHeight="1" spans="1:261">
      <c r="A5" s="86" t="s">
        <v>35</v>
      </c>
      <c r="B5" s="86" t="s">
        <v>36</v>
      </c>
      <c r="C5" s="86">
        <v>2025</v>
      </c>
      <c r="D5" s="55" t="s">
        <v>37</v>
      </c>
      <c r="E5" s="55" t="s">
        <v>38</v>
      </c>
      <c r="F5" s="57" t="s">
        <v>39</v>
      </c>
      <c r="G5" s="55">
        <v>80</v>
      </c>
      <c r="H5" s="57">
        <v>12</v>
      </c>
      <c r="I5" s="57">
        <f>G5+H5</f>
        <v>92</v>
      </c>
      <c r="J5" s="57">
        <v>91.98019802</v>
      </c>
      <c r="K5" s="57">
        <v>2</v>
      </c>
      <c r="L5" s="57">
        <f>J5+K5</f>
        <v>93.98019802</v>
      </c>
      <c r="M5" s="57">
        <v>95.5</v>
      </c>
      <c r="N5" s="57">
        <v>0</v>
      </c>
      <c r="O5" s="57">
        <f>M5+N5</f>
        <v>95.5</v>
      </c>
      <c r="P5" s="55">
        <v>60</v>
      </c>
      <c r="Q5" s="57">
        <v>11.6</v>
      </c>
      <c r="R5" s="57">
        <f>P5+Q5</f>
        <v>71.6</v>
      </c>
      <c r="S5" s="55">
        <v>60</v>
      </c>
      <c r="T5" s="57">
        <v>40</v>
      </c>
      <c r="U5" s="57">
        <f>S5+T5</f>
        <v>100</v>
      </c>
      <c r="V5" s="57">
        <f>I5*0.1+L5*0.75+O5*0.05+R5*0.05+U5*0.05</f>
        <v>93.040148515</v>
      </c>
      <c r="W5" s="55">
        <v>1</v>
      </c>
      <c r="X5" s="55">
        <v>1</v>
      </c>
      <c r="Y5" s="57" t="s">
        <v>40</v>
      </c>
      <c r="Z5" s="55">
        <v>74</v>
      </c>
      <c r="AA5" s="57" t="s">
        <v>41</v>
      </c>
      <c r="AB5" s="87"/>
      <c r="AC5" s="87" t="s">
        <v>42</v>
      </c>
      <c r="AD5" s="88"/>
      <c r="IV5" s="4"/>
      <c r="IW5" s="4"/>
      <c r="IX5" s="4"/>
      <c r="IY5" s="4"/>
      <c r="IZ5" s="4"/>
      <c r="JA5" s="4"/>
    </row>
    <row r="6" customHeight="1" spans="1:261">
      <c r="A6" s="89" t="s">
        <v>35</v>
      </c>
      <c r="B6" s="86" t="s">
        <v>36</v>
      </c>
      <c r="C6" s="86">
        <v>2025</v>
      </c>
      <c r="D6" s="55" t="s">
        <v>43</v>
      </c>
      <c r="E6" s="55">
        <v>2545110123</v>
      </c>
      <c r="F6" s="57" t="s">
        <v>44</v>
      </c>
      <c r="G6" s="55">
        <v>80</v>
      </c>
      <c r="H6" s="57">
        <v>7.45</v>
      </c>
      <c r="I6" s="57">
        <f t="shared" ref="I6:I37" si="0">G6+H6</f>
        <v>87.45</v>
      </c>
      <c r="J6" s="57">
        <v>90.42574257</v>
      </c>
      <c r="K6" s="57">
        <v>2.3</v>
      </c>
      <c r="L6" s="57">
        <f t="shared" ref="L6:L37" si="1">J6+K6</f>
        <v>92.72574257</v>
      </c>
      <c r="M6" s="57">
        <v>91.5</v>
      </c>
      <c r="N6" s="57">
        <v>0</v>
      </c>
      <c r="O6" s="57">
        <f t="shared" ref="O6:O37" si="2">M6+N6</f>
        <v>91.5</v>
      </c>
      <c r="P6" s="55">
        <v>60</v>
      </c>
      <c r="Q6" s="57">
        <v>7</v>
      </c>
      <c r="R6" s="57">
        <f t="shared" ref="R6:R37" si="3">P6+Q6</f>
        <v>67</v>
      </c>
      <c r="S6" s="55">
        <v>60</v>
      </c>
      <c r="T6" s="57">
        <v>32</v>
      </c>
      <c r="U6" s="57">
        <f t="shared" ref="U6:U37" si="4">S6+T6</f>
        <v>92</v>
      </c>
      <c r="V6" s="57">
        <f t="shared" ref="V6:V37" si="5">I6*0.1+L6*0.75+O6*0.05+R6*0.05+U6*0.05</f>
        <v>90.8143069275</v>
      </c>
      <c r="W6" s="55">
        <v>2</v>
      </c>
      <c r="X6" s="55">
        <v>2</v>
      </c>
      <c r="Y6" s="57" t="s">
        <v>40</v>
      </c>
      <c r="Z6" s="55">
        <v>74</v>
      </c>
      <c r="AA6" s="57" t="s">
        <v>41</v>
      </c>
      <c r="AB6" s="87"/>
      <c r="AC6" s="87"/>
      <c r="AD6" s="88"/>
      <c r="IV6" s="4"/>
      <c r="IW6" s="4"/>
      <c r="IX6" s="4"/>
      <c r="IY6" s="4"/>
      <c r="IZ6" s="4"/>
      <c r="JA6" s="4"/>
    </row>
    <row r="7" customHeight="1" spans="1:261">
      <c r="A7" s="90" t="s">
        <v>35</v>
      </c>
      <c r="B7" s="91" t="s">
        <v>36</v>
      </c>
      <c r="C7" s="86">
        <v>2025</v>
      </c>
      <c r="D7" s="55" t="s">
        <v>43</v>
      </c>
      <c r="E7" s="55">
        <v>2545110139</v>
      </c>
      <c r="F7" s="57" t="s">
        <v>45</v>
      </c>
      <c r="G7" s="55">
        <v>80</v>
      </c>
      <c r="H7" s="57">
        <v>13.25</v>
      </c>
      <c r="I7" s="57">
        <f t="shared" si="0"/>
        <v>93.25</v>
      </c>
      <c r="J7" s="57">
        <v>89.38613861</v>
      </c>
      <c r="K7" s="57">
        <v>1</v>
      </c>
      <c r="L7" s="57">
        <f t="shared" si="1"/>
        <v>90.38613861</v>
      </c>
      <c r="M7" s="57">
        <v>92.5</v>
      </c>
      <c r="N7" s="57">
        <v>0</v>
      </c>
      <c r="O7" s="57">
        <f t="shared" si="2"/>
        <v>92.5</v>
      </c>
      <c r="P7" s="55">
        <v>60</v>
      </c>
      <c r="Q7" s="57">
        <v>9</v>
      </c>
      <c r="R7" s="57">
        <f t="shared" si="3"/>
        <v>69</v>
      </c>
      <c r="S7" s="55">
        <v>60</v>
      </c>
      <c r="T7" s="57">
        <v>44</v>
      </c>
      <c r="U7" s="57">
        <v>100</v>
      </c>
      <c r="V7" s="57">
        <f t="shared" si="5"/>
        <v>90.1896039575</v>
      </c>
      <c r="W7" s="55">
        <v>3</v>
      </c>
      <c r="X7" s="55">
        <v>7</v>
      </c>
      <c r="Y7" s="57" t="s">
        <v>40</v>
      </c>
      <c r="Z7" s="55">
        <v>74</v>
      </c>
      <c r="AA7" s="57" t="s">
        <v>41</v>
      </c>
      <c r="AB7" s="87"/>
      <c r="AC7" s="87" t="s">
        <v>46</v>
      </c>
      <c r="AD7" s="88"/>
      <c r="IV7" s="4"/>
      <c r="IW7" s="4"/>
      <c r="IX7" s="4"/>
      <c r="IY7" s="4"/>
      <c r="IZ7" s="4"/>
      <c r="JA7" s="4"/>
    </row>
    <row r="8" customHeight="1" spans="1:261">
      <c r="A8" s="26" t="s">
        <v>35</v>
      </c>
      <c r="B8" s="62" t="s">
        <v>36</v>
      </c>
      <c r="C8" s="86">
        <v>2025</v>
      </c>
      <c r="D8" s="55" t="s">
        <v>47</v>
      </c>
      <c r="E8" s="55">
        <v>2545110097</v>
      </c>
      <c r="F8" s="57" t="s">
        <v>48</v>
      </c>
      <c r="G8" s="55">
        <v>80</v>
      </c>
      <c r="H8" s="57">
        <v>7.5</v>
      </c>
      <c r="I8" s="57">
        <f t="shared" si="0"/>
        <v>87.5</v>
      </c>
      <c r="J8" s="57">
        <v>89.46534653</v>
      </c>
      <c r="K8" s="57">
        <v>1.3</v>
      </c>
      <c r="L8" s="57">
        <f t="shared" si="1"/>
        <v>90.76534653</v>
      </c>
      <c r="M8" s="57">
        <v>87.5</v>
      </c>
      <c r="N8" s="57">
        <v>0</v>
      </c>
      <c r="O8" s="57">
        <f t="shared" si="2"/>
        <v>87.5</v>
      </c>
      <c r="P8" s="55">
        <v>60</v>
      </c>
      <c r="Q8" s="57">
        <v>12.7</v>
      </c>
      <c r="R8" s="57">
        <f t="shared" si="3"/>
        <v>72.7</v>
      </c>
      <c r="S8" s="55">
        <v>60</v>
      </c>
      <c r="T8" s="57">
        <v>40</v>
      </c>
      <c r="U8" s="57">
        <f t="shared" si="4"/>
        <v>100</v>
      </c>
      <c r="V8" s="57">
        <f t="shared" si="5"/>
        <v>89.8340098975</v>
      </c>
      <c r="W8" s="55">
        <v>4</v>
      </c>
      <c r="X8" s="55">
        <v>6</v>
      </c>
      <c r="Y8" s="57" t="s">
        <v>40</v>
      </c>
      <c r="Z8" s="55">
        <v>74</v>
      </c>
      <c r="AA8" s="57" t="s">
        <v>49</v>
      </c>
      <c r="AB8" s="87"/>
      <c r="AC8" s="87"/>
      <c r="AD8" s="88"/>
      <c r="IV8" s="4"/>
      <c r="IW8" s="4"/>
      <c r="IX8" s="4"/>
      <c r="IY8" s="4"/>
      <c r="IZ8" s="4"/>
      <c r="JA8" s="4"/>
    </row>
    <row r="9" customHeight="1" spans="1:261">
      <c r="A9" s="26" t="s">
        <v>35</v>
      </c>
      <c r="B9" s="62" t="s">
        <v>36</v>
      </c>
      <c r="C9" s="86">
        <v>2025</v>
      </c>
      <c r="D9" s="55" t="s">
        <v>47</v>
      </c>
      <c r="E9" s="55">
        <v>2545110091</v>
      </c>
      <c r="F9" s="57" t="s">
        <v>50</v>
      </c>
      <c r="G9" s="55">
        <v>80</v>
      </c>
      <c r="H9" s="57">
        <v>2.4</v>
      </c>
      <c r="I9" s="57">
        <f t="shared" si="0"/>
        <v>82.4</v>
      </c>
      <c r="J9" s="57">
        <v>89.66336634</v>
      </c>
      <c r="K9" s="57">
        <v>1.75</v>
      </c>
      <c r="L9" s="57">
        <f t="shared" si="1"/>
        <v>91.41336634</v>
      </c>
      <c r="M9" s="57">
        <v>85</v>
      </c>
      <c r="N9" s="57">
        <v>0</v>
      </c>
      <c r="O9" s="57">
        <f t="shared" si="2"/>
        <v>85</v>
      </c>
      <c r="P9" s="55">
        <v>60</v>
      </c>
      <c r="Q9" s="57">
        <v>9.9</v>
      </c>
      <c r="R9" s="57">
        <f t="shared" si="3"/>
        <v>69.9</v>
      </c>
      <c r="S9" s="55">
        <v>60</v>
      </c>
      <c r="T9" s="57">
        <v>40</v>
      </c>
      <c r="U9" s="57">
        <f t="shared" si="4"/>
        <v>100</v>
      </c>
      <c r="V9" s="57">
        <f t="shared" si="5"/>
        <v>89.545024755</v>
      </c>
      <c r="W9" s="55">
        <v>5</v>
      </c>
      <c r="X9" s="55">
        <v>5</v>
      </c>
      <c r="Y9" s="57" t="s">
        <v>40</v>
      </c>
      <c r="Z9" s="55">
        <v>74</v>
      </c>
      <c r="AA9" s="57" t="s">
        <v>49</v>
      </c>
      <c r="AB9" s="87"/>
      <c r="AC9" s="87"/>
      <c r="AD9" s="88"/>
      <c r="IV9" s="4"/>
      <c r="IW9" s="4"/>
      <c r="IX9" s="4"/>
      <c r="IY9" s="4"/>
      <c r="IZ9" s="4"/>
      <c r="JA9" s="4"/>
    </row>
    <row r="10" customHeight="1" spans="1:261">
      <c r="A10" s="26" t="s">
        <v>35</v>
      </c>
      <c r="B10" s="62" t="s">
        <v>36</v>
      </c>
      <c r="C10" s="86">
        <v>2025</v>
      </c>
      <c r="D10" s="55" t="s">
        <v>47</v>
      </c>
      <c r="E10" s="55">
        <v>2545110118</v>
      </c>
      <c r="F10" s="57" t="s">
        <v>51</v>
      </c>
      <c r="G10" s="55">
        <v>80</v>
      </c>
      <c r="H10" s="57">
        <v>3.3</v>
      </c>
      <c r="I10" s="57">
        <f t="shared" si="0"/>
        <v>83.3</v>
      </c>
      <c r="J10" s="57">
        <v>89.81188119</v>
      </c>
      <c r="K10" s="57">
        <v>2</v>
      </c>
      <c r="L10" s="57">
        <f t="shared" si="1"/>
        <v>91.81188119</v>
      </c>
      <c r="M10" s="57">
        <v>81</v>
      </c>
      <c r="N10" s="57">
        <v>0</v>
      </c>
      <c r="O10" s="57">
        <f t="shared" si="2"/>
        <v>81</v>
      </c>
      <c r="P10" s="55">
        <v>60</v>
      </c>
      <c r="Q10" s="57">
        <v>5.8</v>
      </c>
      <c r="R10" s="57">
        <f t="shared" si="3"/>
        <v>65.8</v>
      </c>
      <c r="S10" s="55">
        <v>60</v>
      </c>
      <c r="T10" s="57">
        <v>27.08</v>
      </c>
      <c r="U10" s="57">
        <f t="shared" si="4"/>
        <v>87.08</v>
      </c>
      <c r="V10" s="57">
        <f t="shared" si="5"/>
        <v>88.8829108925</v>
      </c>
      <c r="W10" s="55">
        <v>6</v>
      </c>
      <c r="X10" s="55">
        <v>4</v>
      </c>
      <c r="Y10" s="57" t="s">
        <v>40</v>
      </c>
      <c r="Z10" s="55">
        <v>74</v>
      </c>
      <c r="AA10" s="57" t="s">
        <v>49</v>
      </c>
      <c r="AB10" s="87"/>
      <c r="AC10" s="87"/>
      <c r="AD10" s="88"/>
      <c r="IV10" s="4"/>
      <c r="IW10" s="4"/>
      <c r="IX10" s="4"/>
      <c r="IY10" s="4"/>
      <c r="IZ10" s="4"/>
      <c r="JA10" s="4"/>
    </row>
    <row r="11" customHeight="1" spans="1:261">
      <c r="A11" s="26" t="s">
        <v>35</v>
      </c>
      <c r="B11" s="62" t="s">
        <v>36</v>
      </c>
      <c r="C11" s="86">
        <v>2025</v>
      </c>
      <c r="D11" s="55" t="s">
        <v>47</v>
      </c>
      <c r="E11" s="55">
        <v>2545110099</v>
      </c>
      <c r="F11" s="57" t="s">
        <v>52</v>
      </c>
      <c r="G11" s="55">
        <v>80</v>
      </c>
      <c r="H11" s="57">
        <v>3.3</v>
      </c>
      <c r="I11" s="57">
        <f t="shared" si="0"/>
        <v>83.3</v>
      </c>
      <c r="J11" s="57">
        <v>89.14851485</v>
      </c>
      <c r="K11" s="57">
        <v>1.3</v>
      </c>
      <c r="L11" s="57">
        <f t="shared" si="1"/>
        <v>90.44851485</v>
      </c>
      <c r="M11" s="57">
        <v>82</v>
      </c>
      <c r="N11" s="57">
        <v>0</v>
      </c>
      <c r="O11" s="57">
        <f t="shared" si="2"/>
        <v>82</v>
      </c>
      <c r="P11" s="55">
        <v>60</v>
      </c>
      <c r="Q11" s="57">
        <v>4</v>
      </c>
      <c r="R11" s="57">
        <f t="shared" si="3"/>
        <v>64</v>
      </c>
      <c r="S11" s="55">
        <v>60</v>
      </c>
      <c r="T11" s="57">
        <v>39.5</v>
      </c>
      <c r="U11" s="57">
        <f t="shared" si="4"/>
        <v>99.5</v>
      </c>
      <c r="V11" s="57">
        <f t="shared" si="5"/>
        <v>88.4413861375</v>
      </c>
      <c r="W11" s="55">
        <v>7</v>
      </c>
      <c r="X11" s="55">
        <v>8</v>
      </c>
      <c r="Y11" s="57" t="s">
        <v>40</v>
      </c>
      <c r="Z11" s="55">
        <v>74</v>
      </c>
      <c r="AA11" s="57" t="s">
        <v>49</v>
      </c>
      <c r="AB11" s="87"/>
      <c r="AC11" s="87"/>
      <c r="AD11" s="88"/>
      <c r="IV11" s="4"/>
      <c r="IW11" s="4"/>
      <c r="IX11" s="4"/>
      <c r="IY11" s="4"/>
      <c r="IZ11" s="4"/>
      <c r="JA11" s="4"/>
    </row>
    <row r="12" customHeight="1" spans="1:261">
      <c r="A12" s="26" t="s">
        <v>35</v>
      </c>
      <c r="B12" s="62" t="s">
        <v>36</v>
      </c>
      <c r="C12" s="86">
        <v>2025</v>
      </c>
      <c r="D12" s="55" t="s">
        <v>47</v>
      </c>
      <c r="E12" s="55">
        <v>2545110095</v>
      </c>
      <c r="F12" s="57" t="s">
        <v>53</v>
      </c>
      <c r="G12" s="55">
        <v>80</v>
      </c>
      <c r="H12" s="57">
        <v>3.05</v>
      </c>
      <c r="I12" s="57">
        <f t="shared" si="0"/>
        <v>83.05</v>
      </c>
      <c r="J12" s="57">
        <v>86.85148515</v>
      </c>
      <c r="K12" s="57">
        <v>2</v>
      </c>
      <c r="L12" s="57">
        <f t="shared" si="1"/>
        <v>88.85148515</v>
      </c>
      <c r="M12" s="57">
        <v>87</v>
      </c>
      <c r="N12" s="57">
        <v>0</v>
      </c>
      <c r="O12" s="57">
        <f t="shared" si="2"/>
        <v>87</v>
      </c>
      <c r="P12" s="55">
        <v>60</v>
      </c>
      <c r="Q12" s="57">
        <v>6.5</v>
      </c>
      <c r="R12" s="57">
        <f t="shared" si="3"/>
        <v>66.5</v>
      </c>
      <c r="S12" s="55">
        <v>60</v>
      </c>
      <c r="T12" s="57">
        <v>40</v>
      </c>
      <c r="U12" s="57">
        <f t="shared" si="4"/>
        <v>100</v>
      </c>
      <c r="V12" s="57">
        <f t="shared" si="5"/>
        <v>87.6186138625</v>
      </c>
      <c r="W12" s="55">
        <v>8</v>
      </c>
      <c r="X12" s="55">
        <v>9</v>
      </c>
      <c r="Y12" s="57" t="s">
        <v>40</v>
      </c>
      <c r="Z12" s="55">
        <v>74</v>
      </c>
      <c r="AA12" s="57" t="s">
        <v>49</v>
      </c>
      <c r="AB12" s="87"/>
      <c r="AC12" s="87"/>
      <c r="AD12" s="88"/>
      <c r="IV12" s="4"/>
      <c r="IW12" s="4"/>
      <c r="IX12" s="4"/>
      <c r="IY12" s="4"/>
      <c r="IZ12" s="4"/>
      <c r="JA12" s="4"/>
    </row>
    <row r="13" customHeight="1" spans="1:261">
      <c r="A13" s="26" t="s">
        <v>35</v>
      </c>
      <c r="B13" s="62" t="s">
        <v>36</v>
      </c>
      <c r="C13" s="86">
        <v>2025</v>
      </c>
      <c r="D13" s="55" t="s">
        <v>47</v>
      </c>
      <c r="E13" s="55">
        <v>2545110094</v>
      </c>
      <c r="F13" s="57" t="s">
        <v>54</v>
      </c>
      <c r="G13" s="55">
        <v>80</v>
      </c>
      <c r="H13" s="57">
        <v>6</v>
      </c>
      <c r="I13" s="57">
        <f t="shared" si="0"/>
        <v>86</v>
      </c>
      <c r="J13" s="57">
        <v>86.85148515</v>
      </c>
      <c r="K13" s="57">
        <v>1</v>
      </c>
      <c r="L13" s="57">
        <f t="shared" si="1"/>
        <v>87.85148515</v>
      </c>
      <c r="M13" s="57">
        <v>89.5</v>
      </c>
      <c r="N13" s="57">
        <v>0</v>
      </c>
      <c r="O13" s="57">
        <f t="shared" si="2"/>
        <v>89.5</v>
      </c>
      <c r="P13" s="55">
        <v>60</v>
      </c>
      <c r="Q13" s="57">
        <v>3</v>
      </c>
      <c r="R13" s="57">
        <f t="shared" si="3"/>
        <v>63</v>
      </c>
      <c r="S13" s="55">
        <v>60</v>
      </c>
      <c r="T13" s="57">
        <v>40</v>
      </c>
      <c r="U13" s="57">
        <f t="shared" si="4"/>
        <v>100</v>
      </c>
      <c r="V13" s="57">
        <f t="shared" si="5"/>
        <v>87.1136138625</v>
      </c>
      <c r="W13" s="55">
        <v>9</v>
      </c>
      <c r="X13" s="55">
        <v>9</v>
      </c>
      <c r="Y13" s="57" t="s">
        <v>40</v>
      </c>
      <c r="Z13" s="55">
        <v>74</v>
      </c>
      <c r="AA13" s="57" t="s">
        <v>49</v>
      </c>
      <c r="AB13" s="87"/>
      <c r="AC13" s="87"/>
      <c r="AD13" s="88"/>
      <c r="IV13" s="4"/>
      <c r="IW13" s="4"/>
      <c r="IX13" s="4"/>
      <c r="IY13" s="4"/>
      <c r="IZ13" s="4"/>
      <c r="JA13" s="4"/>
    </row>
    <row r="14" customHeight="1" spans="1:261">
      <c r="A14" s="26" t="s">
        <v>35</v>
      </c>
      <c r="B14" s="62" t="s">
        <v>36</v>
      </c>
      <c r="C14" s="86">
        <v>2025</v>
      </c>
      <c r="D14" s="55" t="s">
        <v>47</v>
      </c>
      <c r="E14" s="55">
        <v>2545110101</v>
      </c>
      <c r="F14" s="57" t="s">
        <v>55</v>
      </c>
      <c r="G14" s="55">
        <v>80</v>
      </c>
      <c r="H14" s="57">
        <v>2.5</v>
      </c>
      <c r="I14" s="57">
        <f t="shared" si="0"/>
        <v>82.5</v>
      </c>
      <c r="J14" s="57">
        <v>86.81188119</v>
      </c>
      <c r="K14" s="57">
        <v>1.18</v>
      </c>
      <c r="L14" s="57">
        <f t="shared" si="1"/>
        <v>87.99188119</v>
      </c>
      <c r="M14" s="57">
        <v>80</v>
      </c>
      <c r="N14" s="57">
        <v>0</v>
      </c>
      <c r="O14" s="57">
        <f t="shared" si="2"/>
        <v>80</v>
      </c>
      <c r="P14" s="55">
        <v>60</v>
      </c>
      <c r="Q14" s="57">
        <v>5.1</v>
      </c>
      <c r="R14" s="57">
        <f t="shared" si="3"/>
        <v>65.1</v>
      </c>
      <c r="S14" s="55">
        <v>60</v>
      </c>
      <c r="T14" s="57">
        <v>39.5</v>
      </c>
      <c r="U14" s="57">
        <f t="shared" si="4"/>
        <v>99.5</v>
      </c>
      <c r="V14" s="57">
        <f t="shared" si="5"/>
        <v>86.4739108925</v>
      </c>
      <c r="W14" s="55">
        <v>10</v>
      </c>
      <c r="X14" s="55">
        <v>10</v>
      </c>
      <c r="Y14" s="57" t="s">
        <v>40</v>
      </c>
      <c r="Z14" s="55">
        <v>74</v>
      </c>
      <c r="AA14" s="57" t="s">
        <v>49</v>
      </c>
      <c r="AB14" s="87"/>
      <c r="AC14" s="87"/>
      <c r="AD14" s="88"/>
      <c r="IV14" s="4"/>
      <c r="IW14" s="4"/>
      <c r="IX14" s="4"/>
      <c r="IY14" s="4"/>
      <c r="IZ14" s="4"/>
      <c r="JA14" s="4"/>
    </row>
    <row r="15" customHeight="1" spans="1:261">
      <c r="A15" s="62" t="s">
        <v>35</v>
      </c>
      <c r="B15" s="62" t="s">
        <v>36</v>
      </c>
      <c r="C15" s="86">
        <v>2025</v>
      </c>
      <c r="D15" s="55" t="s">
        <v>37</v>
      </c>
      <c r="E15" s="55">
        <v>2545110167</v>
      </c>
      <c r="F15" s="57" t="s">
        <v>56</v>
      </c>
      <c r="G15" s="55">
        <v>80</v>
      </c>
      <c r="H15" s="57">
        <v>-2</v>
      </c>
      <c r="I15" s="57">
        <f t="shared" si="0"/>
        <v>78</v>
      </c>
      <c r="J15" s="57">
        <v>89.93069307</v>
      </c>
      <c r="K15" s="57">
        <v>1</v>
      </c>
      <c r="L15" s="57">
        <f t="shared" si="1"/>
        <v>90.93069307</v>
      </c>
      <c r="M15" s="57">
        <v>73.5</v>
      </c>
      <c r="N15" s="57">
        <v>0</v>
      </c>
      <c r="O15" s="57">
        <f t="shared" si="2"/>
        <v>73.5</v>
      </c>
      <c r="P15" s="55">
        <v>60</v>
      </c>
      <c r="Q15" s="57">
        <v>2</v>
      </c>
      <c r="R15" s="57">
        <f t="shared" si="3"/>
        <v>62</v>
      </c>
      <c r="S15" s="55">
        <v>58</v>
      </c>
      <c r="T15" s="57">
        <v>13</v>
      </c>
      <c r="U15" s="57">
        <f t="shared" si="4"/>
        <v>71</v>
      </c>
      <c r="V15" s="57">
        <f t="shared" si="5"/>
        <v>86.3230198025</v>
      </c>
      <c r="W15" s="55">
        <v>11</v>
      </c>
      <c r="X15" s="55">
        <v>3</v>
      </c>
      <c r="Y15" s="57" t="s">
        <v>40</v>
      </c>
      <c r="Z15" s="55">
        <v>74</v>
      </c>
      <c r="AA15" s="57" t="s">
        <v>49</v>
      </c>
      <c r="AB15" s="87"/>
      <c r="AC15" s="87"/>
      <c r="AD15" s="88"/>
      <c r="IV15" s="4"/>
      <c r="IW15" s="4"/>
      <c r="IX15" s="4"/>
      <c r="IY15" s="4"/>
      <c r="IZ15" s="4"/>
      <c r="JA15" s="4"/>
    </row>
    <row r="16" customHeight="1" spans="1:261">
      <c r="A16" s="26" t="s">
        <v>35</v>
      </c>
      <c r="B16" s="62" t="s">
        <v>36</v>
      </c>
      <c r="C16" s="86">
        <v>2025</v>
      </c>
      <c r="D16" s="55" t="s">
        <v>47</v>
      </c>
      <c r="E16" s="55">
        <v>2545110100</v>
      </c>
      <c r="F16" s="57" t="s">
        <v>57</v>
      </c>
      <c r="G16" s="55">
        <v>80</v>
      </c>
      <c r="H16" s="57">
        <v>1.3</v>
      </c>
      <c r="I16" s="57">
        <f t="shared" si="0"/>
        <v>81.3</v>
      </c>
      <c r="J16" s="57">
        <v>86.33663366</v>
      </c>
      <c r="K16" s="57">
        <v>1.3</v>
      </c>
      <c r="L16" s="57">
        <f t="shared" si="1"/>
        <v>87.63663366</v>
      </c>
      <c r="M16" s="57">
        <v>81.5</v>
      </c>
      <c r="N16" s="57">
        <v>0</v>
      </c>
      <c r="O16" s="57">
        <f t="shared" si="2"/>
        <v>81.5</v>
      </c>
      <c r="P16" s="55">
        <v>60</v>
      </c>
      <c r="Q16" s="57">
        <v>2.4</v>
      </c>
      <c r="R16" s="57">
        <f t="shared" si="3"/>
        <v>62.4</v>
      </c>
      <c r="S16" s="55">
        <v>60</v>
      </c>
      <c r="T16" s="57">
        <v>40</v>
      </c>
      <c r="U16" s="57">
        <f t="shared" si="4"/>
        <v>100</v>
      </c>
      <c r="V16" s="57">
        <f t="shared" si="5"/>
        <v>86.052475245</v>
      </c>
      <c r="W16" s="55">
        <v>12</v>
      </c>
      <c r="X16" s="55">
        <v>14</v>
      </c>
      <c r="Y16" s="57" t="s">
        <v>40</v>
      </c>
      <c r="Z16" s="55">
        <v>74</v>
      </c>
      <c r="AA16" s="57" t="s">
        <v>58</v>
      </c>
      <c r="AB16" s="87"/>
      <c r="AC16" s="87"/>
      <c r="AD16" s="88"/>
      <c r="IV16" s="4"/>
      <c r="IW16" s="4"/>
      <c r="IX16" s="4"/>
      <c r="IY16" s="4"/>
      <c r="IZ16" s="4"/>
      <c r="JA16" s="4"/>
    </row>
    <row r="17" customHeight="1" spans="1:261">
      <c r="A17" s="62" t="s">
        <v>35</v>
      </c>
      <c r="B17" s="62" t="s">
        <v>36</v>
      </c>
      <c r="C17" s="86">
        <v>2025</v>
      </c>
      <c r="D17" s="55" t="s">
        <v>37</v>
      </c>
      <c r="E17" s="55">
        <v>2545110175</v>
      </c>
      <c r="F17" s="57" t="s">
        <v>59</v>
      </c>
      <c r="G17" s="55">
        <v>80</v>
      </c>
      <c r="H17" s="57">
        <v>4.5</v>
      </c>
      <c r="I17" s="57">
        <f t="shared" si="0"/>
        <v>84.5</v>
      </c>
      <c r="J17" s="57">
        <v>85.08910891</v>
      </c>
      <c r="K17" s="57">
        <v>1.6</v>
      </c>
      <c r="L17" s="57">
        <f t="shared" si="1"/>
        <v>86.68910891</v>
      </c>
      <c r="M17" s="57">
        <v>88.5</v>
      </c>
      <c r="N17" s="57">
        <v>0</v>
      </c>
      <c r="O17" s="57">
        <f t="shared" si="2"/>
        <v>88.5</v>
      </c>
      <c r="P17" s="55">
        <v>60</v>
      </c>
      <c r="Q17" s="57">
        <v>4.5</v>
      </c>
      <c r="R17" s="57">
        <f t="shared" si="3"/>
        <v>64.5</v>
      </c>
      <c r="S17" s="55">
        <v>60</v>
      </c>
      <c r="T17" s="57">
        <v>32</v>
      </c>
      <c r="U17" s="57">
        <f t="shared" si="4"/>
        <v>92</v>
      </c>
      <c r="V17" s="57">
        <f t="shared" si="5"/>
        <v>85.7168316825</v>
      </c>
      <c r="W17" s="55">
        <v>13</v>
      </c>
      <c r="X17" s="55">
        <v>18</v>
      </c>
      <c r="Y17" s="57" t="s">
        <v>40</v>
      </c>
      <c r="Z17" s="55">
        <v>74</v>
      </c>
      <c r="AA17" s="57" t="s">
        <v>58</v>
      </c>
      <c r="AB17" s="87"/>
      <c r="AC17" s="87"/>
      <c r="AD17" s="88"/>
      <c r="IV17" s="4"/>
      <c r="IW17" s="4"/>
      <c r="IX17" s="4"/>
      <c r="IY17" s="4"/>
      <c r="IZ17" s="4"/>
      <c r="JA17" s="4"/>
    </row>
    <row r="18" customHeight="1" spans="1:261">
      <c r="A18" s="26" t="s">
        <v>35</v>
      </c>
      <c r="B18" s="62" t="s">
        <v>36</v>
      </c>
      <c r="C18" s="86">
        <v>2025</v>
      </c>
      <c r="D18" s="55" t="s">
        <v>47</v>
      </c>
      <c r="E18" s="55">
        <v>2545110106</v>
      </c>
      <c r="F18" s="57" t="s">
        <v>60</v>
      </c>
      <c r="G18" s="55">
        <v>80</v>
      </c>
      <c r="H18" s="57">
        <v>2.5</v>
      </c>
      <c r="I18" s="57">
        <f t="shared" si="0"/>
        <v>82.5</v>
      </c>
      <c r="J18" s="57">
        <v>86.64356436</v>
      </c>
      <c r="K18" s="57">
        <v>1</v>
      </c>
      <c r="L18" s="57">
        <f t="shared" si="1"/>
        <v>87.64356436</v>
      </c>
      <c r="M18" s="57">
        <v>97</v>
      </c>
      <c r="N18" s="57">
        <v>0</v>
      </c>
      <c r="O18" s="57">
        <f t="shared" si="2"/>
        <v>97</v>
      </c>
      <c r="P18" s="55">
        <v>60</v>
      </c>
      <c r="Q18" s="57">
        <v>2</v>
      </c>
      <c r="R18" s="57">
        <f t="shared" si="3"/>
        <v>62</v>
      </c>
      <c r="S18" s="55">
        <v>60</v>
      </c>
      <c r="T18" s="57">
        <v>18</v>
      </c>
      <c r="U18" s="57">
        <f t="shared" si="4"/>
        <v>78</v>
      </c>
      <c r="V18" s="57">
        <f t="shared" si="5"/>
        <v>85.83267327</v>
      </c>
      <c r="W18" s="55">
        <v>14</v>
      </c>
      <c r="X18" s="55">
        <v>11</v>
      </c>
      <c r="Y18" s="57" t="s">
        <v>40</v>
      </c>
      <c r="Z18" s="55">
        <v>74</v>
      </c>
      <c r="AA18" s="57" t="s">
        <v>58</v>
      </c>
      <c r="AB18" s="87"/>
      <c r="AC18" s="87"/>
      <c r="AD18" s="88"/>
      <c r="IV18" s="4"/>
      <c r="IW18" s="4"/>
      <c r="IX18" s="4"/>
      <c r="IY18" s="4"/>
      <c r="IZ18" s="4"/>
      <c r="JA18" s="4"/>
    </row>
    <row r="19" customHeight="1" spans="1:261">
      <c r="A19" s="62" t="s">
        <v>35</v>
      </c>
      <c r="B19" s="62" t="s">
        <v>36</v>
      </c>
      <c r="C19" s="86">
        <v>2025</v>
      </c>
      <c r="D19" s="55" t="s">
        <v>37</v>
      </c>
      <c r="E19" s="55">
        <v>2545110160</v>
      </c>
      <c r="F19" s="57" t="s">
        <v>61</v>
      </c>
      <c r="G19" s="55">
        <v>80</v>
      </c>
      <c r="H19" s="57">
        <v>2</v>
      </c>
      <c r="I19" s="57">
        <f t="shared" si="0"/>
        <v>82</v>
      </c>
      <c r="J19" s="57">
        <v>85.27722772</v>
      </c>
      <c r="K19" s="57">
        <v>1.8</v>
      </c>
      <c r="L19" s="57">
        <f t="shared" si="1"/>
        <v>87.07722772</v>
      </c>
      <c r="M19" s="57">
        <v>82</v>
      </c>
      <c r="N19" s="57">
        <v>0</v>
      </c>
      <c r="O19" s="57">
        <f t="shared" si="2"/>
        <v>82</v>
      </c>
      <c r="P19" s="55">
        <v>60</v>
      </c>
      <c r="Q19" s="57">
        <v>2.1</v>
      </c>
      <c r="R19" s="57">
        <f t="shared" si="3"/>
        <v>62.1</v>
      </c>
      <c r="S19" s="55">
        <v>60</v>
      </c>
      <c r="T19" s="57">
        <v>36</v>
      </c>
      <c r="U19" s="57">
        <f t="shared" si="4"/>
        <v>96</v>
      </c>
      <c r="V19" s="57">
        <f t="shared" si="5"/>
        <v>85.51292079</v>
      </c>
      <c r="W19" s="55">
        <v>15</v>
      </c>
      <c r="X19" s="55">
        <v>17</v>
      </c>
      <c r="Y19" s="57" t="s">
        <v>40</v>
      </c>
      <c r="Z19" s="55">
        <v>74</v>
      </c>
      <c r="AA19" s="57" t="s">
        <v>58</v>
      </c>
      <c r="AB19" s="87"/>
      <c r="AC19" s="87"/>
      <c r="AD19" s="88"/>
      <c r="IV19" s="4"/>
      <c r="IW19" s="4"/>
      <c r="IX19" s="4"/>
      <c r="IY19" s="4"/>
      <c r="IZ19" s="4"/>
      <c r="JA19" s="4"/>
    </row>
    <row r="20" customHeight="1" spans="1:261">
      <c r="A20" s="62" t="s">
        <v>35</v>
      </c>
      <c r="B20" s="62" t="s">
        <v>36</v>
      </c>
      <c r="C20" s="86">
        <v>2025</v>
      </c>
      <c r="D20" s="55" t="s">
        <v>47</v>
      </c>
      <c r="E20" s="55">
        <v>2545110171</v>
      </c>
      <c r="F20" s="57" t="s">
        <v>62</v>
      </c>
      <c r="G20" s="55">
        <v>80</v>
      </c>
      <c r="H20" s="57">
        <v>4</v>
      </c>
      <c r="I20" s="57">
        <f t="shared" si="0"/>
        <v>84</v>
      </c>
      <c r="J20" s="57">
        <v>84.02970297</v>
      </c>
      <c r="K20" s="57">
        <v>2.5</v>
      </c>
      <c r="L20" s="57">
        <f t="shared" si="1"/>
        <v>86.52970297</v>
      </c>
      <c r="M20" s="57">
        <v>100</v>
      </c>
      <c r="N20" s="57">
        <v>0</v>
      </c>
      <c r="O20" s="57">
        <f t="shared" si="2"/>
        <v>100</v>
      </c>
      <c r="P20" s="55">
        <v>60</v>
      </c>
      <c r="Q20" s="57">
        <v>0.5</v>
      </c>
      <c r="R20" s="57">
        <f t="shared" si="3"/>
        <v>60.5</v>
      </c>
      <c r="S20" s="55">
        <v>60</v>
      </c>
      <c r="T20" s="57">
        <v>13</v>
      </c>
      <c r="U20" s="57">
        <f t="shared" si="4"/>
        <v>73</v>
      </c>
      <c r="V20" s="57">
        <f t="shared" si="5"/>
        <v>84.9722772275</v>
      </c>
      <c r="W20" s="55">
        <v>16</v>
      </c>
      <c r="X20" s="55">
        <v>21</v>
      </c>
      <c r="Y20" s="57" t="s">
        <v>63</v>
      </c>
      <c r="Z20" s="55">
        <v>74</v>
      </c>
      <c r="AA20" s="57" t="s">
        <v>64</v>
      </c>
      <c r="AB20" s="87"/>
      <c r="AC20" s="87"/>
      <c r="AD20" s="88"/>
      <c r="IV20" s="4"/>
      <c r="IW20" s="4"/>
      <c r="IX20" s="4"/>
      <c r="IY20" s="4"/>
      <c r="IZ20" s="4"/>
      <c r="JA20" s="4"/>
    </row>
    <row r="21" customHeight="1" spans="1:261">
      <c r="A21" s="62" t="s">
        <v>35</v>
      </c>
      <c r="B21" s="62" t="s">
        <v>36</v>
      </c>
      <c r="C21" s="86">
        <v>2025</v>
      </c>
      <c r="D21" s="55" t="s">
        <v>37</v>
      </c>
      <c r="E21" s="55">
        <v>2545110153</v>
      </c>
      <c r="F21" s="57" t="s">
        <v>65</v>
      </c>
      <c r="G21" s="55">
        <v>80</v>
      </c>
      <c r="H21" s="57">
        <v>4</v>
      </c>
      <c r="I21" s="57">
        <f t="shared" si="0"/>
        <v>84</v>
      </c>
      <c r="J21" s="57">
        <v>86.46534653</v>
      </c>
      <c r="K21" s="57">
        <v>1</v>
      </c>
      <c r="L21" s="57">
        <f t="shared" si="1"/>
        <v>87.46534653</v>
      </c>
      <c r="M21" s="57">
        <v>82</v>
      </c>
      <c r="N21" s="57">
        <v>0</v>
      </c>
      <c r="O21" s="57">
        <f t="shared" si="2"/>
        <v>82</v>
      </c>
      <c r="P21" s="55">
        <v>60</v>
      </c>
      <c r="Q21" s="57">
        <v>7.2</v>
      </c>
      <c r="R21" s="57">
        <f t="shared" si="3"/>
        <v>67.2</v>
      </c>
      <c r="S21" s="55">
        <v>60</v>
      </c>
      <c r="T21" s="57">
        <v>13</v>
      </c>
      <c r="U21" s="57">
        <f t="shared" si="4"/>
        <v>73</v>
      </c>
      <c r="V21" s="57">
        <f t="shared" si="5"/>
        <v>85.1090098975</v>
      </c>
      <c r="W21" s="55">
        <v>17</v>
      </c>
      <c r="X21" s="55">
        <v>12</v>
      </c>
      <c r="Y21" s="57" t="s">
        <v>40</v>
      </c>
      <c r="Z21" s="55">
        <v>74</v>
      </c>
      <c r="AA21" s="57" t="s">
        <v>58</v>
      </c>
      <c r="AB21" s="87"/>
      <c r="AC21" s="87"/>
      <c r="AD21" s="88"/>
      <c r="IV21" s="4"/>
      <c r="IW21" s="4"/>
      <c r="IX21" s="4"/>
      <c r="IY21" s="4"/>
      <c r="IZ21" s="4"/>
      <c r="JA21" s="4"/>
    </row>
    <row r="22" customHeight="1" spans="1:261">
      <c r="A22" s="26" t="s">
        <v>35</v>
      </c>
      <c r="B22" s="62" t="s">
        <v>36</v>
      </c>
      <c r="C22" s="86">
        <v>2025</v>
      </c>
      <c r="D22" s="55" t="s">
        <v>47</v>
      </c>
      <c r="E22" s="55">
        <v>2545110096</v>
      </c>
      <c r="F22" s="57" t="s">
        <v>66</v>
      </c>
      <c r="G22" s="55">
        <v>80</v>
      </c>
      <c r="H22" s="57">
        <v>4.5</v>
      </c>
      <c r="I22" s="57">
        <f t="shared" si="0"/>
        <v>84.5</v>
      </c>
      <c r="J22" s="57">
        <v>85.5049505</v>
      </c>
      <c r="K22" s="57">
        <v>0</v>
      </c>
      <c r="L22" s="57">
        <f t="shared" si="1"/>
        <v>85.5049505</v>
      </c>
      <c r="M22" s="57">
        <v>84.5</v>
      </c>
      <c r="N22" s="57">
        <v>0</v>
      </c>
      <c r="O22" s="57">
        <f t="shared" si="2"/>
        <v>84.5</v>
      </c>
      <c r="P22" s="55">
        <v>60</v>
      </c>
      <c r="Q22" s="57">
        <v>0.2</v>
      </c>
      <c r="R22" s="57">
        <f t="shared" si="3"/>
        <v>60.2</v>
      </c>
      <c r="S22" s="55">
        <v>60</v>
      </c>
      <c r="T22" s="57">
        <v>35.5</v>
      </c>
      <c r="U22" s="57">
        <f t="shared" si="4"/>
        <v>95.5</v>
      </c>
      <c r="V22" s="57">
        <f t="shared" si="5"/>
        <v>84.588712875</v>
      </c>
      <c r="W22" s="55">
        <v>18</v>
      </c>
      <c r="X22" s="55">
        <v>16</v>
      </c>
      <c r="Y22" s="57" t="s">
        <v>40</v>
      </c>
      <c r="Z22" s="55">
        <v>74</v>
      </c>
      <c r="AA22" s="57" t="s">
        <v>58</v>
      </c>
      <c r="AB22" s="87"/>
      <c r="AC22" s="87"/>
      <c r="AD22" s="88"/>
      <c r="IV22" s="4"/>
      <c r="IW22" s="4"/>
      <c r="IX22" s="4"/>
      <c r="IY22" s="4"/>
      <c r="IZ22" s="4"/>
      <c r="JA22" s="4"/>
    </row>
    <row r="23" customHeight="1" spans="1:261">
      <c r="A23" s="26" t="s">
        <v>35</v>
      </c>
      <c r="B23" s="62" t="s">
        <v>36</v>
      </c>
      <c r="C23" s="86">
        <v>2025</v>
      </c>
      <c r="D23" s="55" t="s">
        <v>47</v>
      </c>
      <c r="E23" s="55">
        <v>2545110098</v>
      </c>
      <c r="F23" s="57" t="s">
        <v>67</v>
      </c>
      <c r="G23" s="55">
        <v>80</v>
      </c>
      <c r="H23" s="57">
        <v>1.5</v>
      </c>
      <c r="I23" s="57">
        <f t="shared" si="0"/>
        <v>81.5</v>
      </c>
      <c r="J23" s="57">
        <v>83.8019802</v>
      </c>
      <c r="K23" s="57">
        <v>1.18</v>
      </c>
      <c r="L23" s="57">
        <f t="shared" si="1"/>
        <v>84.9819802</v>
      </c>
      <c r="M23" s="57">
        <v>85</v>
      </c>
      <c r="N23" s="57">
        <v>0</v>
      </c>
      <c r="O23" s="57">
        <f t="shared" si="2"/>
        <v>85</v>
      </c>
      <c r="P23" s="55">
        <v>60</v>
      </c>
      <c r="Q23" s="57">
        <v>4</v>
      </c>
      <c r="R23" s="57">
        <f t="shared" si="3"/>
        <v>64</v>
      </c>
      <c r="S23" s="55">
        <v>60</v>
      </c>
      <c r="T23" s="57">
        <v>38.5</v>
      </c>
      <c r="U23" s="57">
        <f t="shared" si="4"/>
        <v>98.5</v>
      </c>
      <c r="V23" s="57">
        <f t="shared" si="5"/>
        <v>84.26148515</v>
      </c>
      <c r="W23" s="55">
        <v>19</v>
      </c>
      <c r="X23" s="55">
        <v>22</v>
      </c>
      <c r="Y23" s="57" t="s">
        <v>40</v>
      </c>
      <c r="Z23" s="55">
        <v>74</v>
      </c>
      <c r="AA23" s="57" t="s">
        <v>58</v>
      </c>
      <c r="AB23" s="87"/>
      <c r="AC23" s="87"/>
      <c r="AD23" s="88"/>
      <c r="IV23" s="4"/>
      <c r="IW23" s="4"/>
      <c r="IX23" s="4"/>
      <c r="IY23" s="4"/>
      <c r="IZ23" s="4"/>
      <c r="JA23" s="4"/>
    </row>
    <row r="24" customHeight="1" spans="1:261">
      <c r="A24" s="26" t="s">
        <v>35</v>
      </c>
      <c r="B24" s="62" t="s">
        <v>36</v>
      </c>
      <c r="C24" s="86">
        <v>2025</v>
      </c>
      <c r="D24" s="55" t="s">
        <v>43</v>
      </c>
      <c r="E24" s="55">
        <v>2545110124</v>
      </c>
      <c r="F24" s="57" t="s">
        <v>68</v>
      </c>
      <c r="G24" s="55">
        <v>80</v>
      </c>
      <c r="H24" s="57">
        <v>3.1</v>
      </c>
      <c r="I24" s="57">
        <f t="shared" si="0"/>
        <v>83.1</v>
      </c>
      <c r="J24" s="57">
        <v>84.87128713</v>
      </c>
      <c r="K24" s="57">
        <v>1.3</v>
      </c>
      <c r="L24" s="57">
        <f t="shared" si="1"/>
        <v>86.17128713</v>
      </c>
      <c r="M24" s="57">
        <v>79.5</v>
      </c>
      <c r="N24" s="57">
        <v>0</v>
      </c>
      <c r="O24" s="57">
        <f t="shared" si="2"/>
        <v>79.5</v>
      </c>
      <c r="P24" s="55">
        <v>60</v>
      </c>
      <c r="Q24" s="57">
        <v>3.9</v>
      </c>
      <c r="R24" s="57">
        <f t="shared" si="3"/>
        <v>63.9</v>
      </c>
      <c r="S24" s="55">
        <v>60</v>
      </c>
      <c r="T24" s="57">
        <v>22.91</v>
      </c>
      <c r="U24" s="57">
        <f t="shared" si="4"/>
        <v>82.91</v>
      </c>
      <c r="V24" s="57">
        <f t="shared" si="5"/>
        <v>84.2539653475</v>
      </c>
      <c r="W24" s="55">
        <v>20</v>
      </c>
      <c r="X24" s="55">
        <v>19</v>
      </c>
      <c r="Y24" s="57" t="s">
        <v>40</v>
      </c>
      <c r="Z24" s="55">
        <v>74</v>
      </c>
      <c r="AA24" s="57" t="s">
        <v>58</v>
      </c>
      <c r="AB24" s="87"/>
      <c r="AC24" s="87"/>
      <c r="AD24" s="88"/>
      <c r="IV24" s="4"/>
      <c r="IW24" s="4"/>
      <c r="IX24" s="4"/>
      <c r="IY24" s="4"/>
      <c r="IZ24" s="4"/>
      <c r="JA24" s="4"/>
    </row>
    <row r="25" customHeight="1" spans="1:261">
      <c r="A25" s="62" t="s">
        <v>35</v>
      </c>
      <c r="B25" s="62" t="s">
        <v>36</v>
      </c>
      <c r="C25" s="86">
        <v>2025</v>
      </c>
      <c r="D25" s="55" t="s">
        <v>37</v>
      </c>
      <c r="E25" s="55">
        <v>2545110155</v>
      </c>
      <c r="F25" s="57" t="s">
        <v>69</v>
      </c>
      <c r="G25" s="55">
        <v>80</v>
      </c>
      <c r="H25" s="57">
        <v>0.5</v>
      </c>
      <c r="I25" s="57">
        <f t="shared" si="0"/>
        <v>80.5</v>
      </c>
      <c r="J25" s="57">
        <v>86.35643564</v>
      </c>
      <c r="K25" s="57">
        <v>1.2</v>
      </c>
      <c r="L25" s="57">
        <f t="shared" si="1"/>
        <v>87.55643564</v>
      </c>
      <c r="M25" s="57">
        <v>79</v>
      </c>
      <c r="N25" s="57">
        <v>0</v>
      </c>
      <c r="O25" s="57">
        <f t="shared" si="2"/>
        <v>79</v>
      </c>
      <c r="P25" s="55">
        <v>60</v>
      </c>
      <c r="Q25" s="57">
        <v>0</v>
      </c>
      <c r="R25" s="57">
        <f t="shared" si="3"/>
        <v>60</v>
      </c>
      <c r="S25" s="55">
        <v>60</v>
      </c>
      <c r="T25" s="57">
        <v>2</v>
      </c>
      <c r="U25" s="57">
        <f t="shared" si="4"/>
        <v>62</v>
      </c>
      <c r="V25" s="57">
        <f t="shared" si="5"/>
        <v>83.76732673</v>
      </c>
      <c r="W25" s="55">
        <v>21</v>
      </c>
      <c r="X25" s="55">
        <v>13</v>
      </c>
      <c r="Y25" s="57" t="s">
        <v>40</v>
      </c>
      <c r="Z25" s="55">
        <v>74</v>
      </c>
      <c r="AA25" s="57" t="s">
        <v>58</v>
      </c>
      <c r="AB25" s="87"/>
      <c r="AC25" s="87"/>
      <c r="AD25" s="88"/>
      <c r="IV25" s="4"/>
      <c r="IW25" s="4"/>
      <c r="IX25" s="4"/>
      <c r="IY25" s="4"/>
      <c r="IZ25" s="4"/>
      <c r="JA25" s="4"/>
    </row>
    <row r="26" customHeight="1" spans="1:261">
      <c r="A26" s="26" t="s">
        <v>35</v>
      </c>
      <c r="B26" s="62" t="s">
        <v>36</v>
      </c>
      <c r="C26" s="86">
        <v>2025</v>
      </c>
      <c r="D26" s="55" t="s">
        <v>47</v>
      </c>
      <c r="E26" s="55">
        <v>2545110105</v>
      </c>
      <c r="F26" s="57" t="s">
        <v>70</v>
      </c>
      <c r="G26" s="55">
        <v>80</v>
      </c>
      <c r="H26" s="57">
        <v>1.5</v>
      </c>
      <c r="I26" s="57">
        <f t="shared" si="0"/>
        <v>81.5</v>
      </c>
      <c r="J26" s="57">
        <v>82.2970297</v>
      </c>
      <c r="K26" s="57">
        <v>3</v>
      </c>
      <c r="L26" s="57">
        <f t="shared" si="1"/>
        <v>85.2970297</v>
      </c>
      <c r="M26" s="57">
        <v>91.5</v>
      </c>
      <c r="N26" s="57">
        <v>0</v>
      </c>
      <c r="O26" s="57">
        <f t="shared" si="2"/>
        <v>91.5</v>
      </c>
      <c r="P26" s="55">
        <v>60</v>
      </c>
      <c r="Q26" s="57">
        <v>0</v>
      </c>
      <c r="R26" s="57">
        <f t="shared" si="3"/>
        <v>60</v>
      </c>
      <c r="S26" s="55">
        <v>60</v>
      </c>
      <c r="T26" s="57">
        <v>12.225</v>
      </c>
      <c r="U26" s="57">
        <f t="shared" si="4"/>
        <v>72.225</v>
      </c>
      <c r="V26" s="57">
        <f t="shared" si="5"/>
        <v>83.309022275</v>
      </c>
      <c r="W26" s="55">
        <v>22</v>
      </c>
      <c r="X26" s="55">
        <v>27</v>
      </c>
      <c r="Y26" s="57" t="s">
        <v>40</v>
      </c>
      <c r="Z26" s="55">
        <v>74</v>
      </c>
      <c r="AA26" s="57" t="s">
        <v>58</v>
      </c>
      <c r="AB26" s="87"/>
      <c r="AC26" s="87"/>
      <c r="AD26" s="88"/>
      <c r="IV26" s="4"/>
      <c r="IW26" s="4"/>
      <c r="IX26" s="4"/>
      <c r="IY26" s="4"/>
      <c r="IZ26" s="4"/>
      <c r="JA26" s="4"/>
    </row>
    <row r="27" customHeight="1" spans="1:261">
      <c r="A27" s="26" t="s">
        <v>35</v>
      </c>
      <c r="B27" s="62" t="s">
        <v>36</v>
      </c>
      <c r="C27" s="86">
        <v>2025</v>
      </c>
      <c r="D27" s="55" t="s">
        <v>47</v>
      </c>
      <c r="E27" s="55">
        <v>2545110104</v>
      </c>
      <c r="F27" s="57" t="s">
        <v>71</v>
      </c>
      <c r="G27" s="55">
        <v>80</v>
      </c>
      <c r="H27" s="57">
        <v>2.5</v>
      </c>
      <c r="I27" s="57">
        <f t="shared" si="0"/>
        <v>82.5</v>
      </c>
      <c r="J27" s="57">
        <v>84.42574257</v>
      </c>
      <c r="K27" s="57">
        <v>1</v>
      </c>
      <c r="L27" s="57">
        <f t="shared" si="1"/>
        <v>85.42574257</v>
      </c>
      <c r="M27" s="57">
        <v>78</v>
      </c>
      <c r="N27" s="57">
        <v>0</v>
      </c>
      <c r="O27" s="57">
        <f t="shared" si="2"/>
        <v>78</v>
      </c>
      <c r="P27" s="55">
        <v>60</v>
      </c>
      <c r="Q27" s="57">
        <v>0</v>
      </c>
      <c r="R27" s="57">
        <f t="shared" si="3"/>
        <v>60</v>
      </c>
      <c r="S27" s="55">
        <v>60</v>
      </c>
      <c r="T27" s="57">
        <v>17</v>
      </c>
      <c r="U27" s="57">
        <f t="shared" si="4"/>
        <v>77</v>
      </c>
      <c r="V27" s="57">
        <f t="shared" si="5"/>
        <v>83.0693069275</v>
      </c>
      <c r="W27" s="55">
        <v>23</v>
      </c>
      <c r="X27" s="55">
        <v>20</v>
      </c>
      <c r="Y27" s="57" t="s">
        <v>40</v>
      </c>
      <c r="Z27" s="55">
        <v>74</v>
      </c>
      <c r="AA27" s="57" t="s">
        <v>58</v>
      </c>
      <c r="AB27" s="87"/>
      <c r="AC27" s="87"/>
      <c r="AD27" s="88"/>
      <c r="IV27" s="4"/>
      <c r="IW27" s="4"/>
      <c r="IX27" s="4"/>
      <c r="IY27" s="4"/>
      <c r="IZ27" s="4"/>
      <c r="JA27" s="4"/>
    </row>
    <row r="28" customHeight="1" spans="1:261">
      <c r="A28" s="62" t="s">
        <v>35</v>
      </c>
      <c r="B28" s="62" t="s">
        <v>36</v>
      </c>
      <c r="C28" s="86">
        <v>2025</v>
      </c>
      <c r="D28" s="55" t="s">
        <v>37</v>
      </c>
      <c r="E28" s="55">
        <v>2545110152</v>
      </c>
      <c r="F28" s="57" t="s">
        <v>72</v>
      </c>
      <c r="G28" s="55">
        <v>80</v>
      </c>
      <c r="H28" s="57">
        <v>0.5</v>
      </c>
      <c r="I28" s="57">
        <f t="shared" si="0"/>
        <v>80.5</v>
      </c>
      <c r="J28" s="57">
        <v>86.26732673</v>
      </c>
      <c r="K28" s="57">
        <v>1</v>
      </c>
      <c r="L28" s="57">
        <f t="shared" si="1"/>
        <v>87.26732673</v>
      </c>
      <c r="M28" s="57">
        <v>81.5</v>
      </c>
      <c r="N28" s="57">
        <v>0</v>
      </c>
      <c r="O28" s="57">
        <f t="shared" si="2"/>
        <v>81.5</v>
      </c>
      <c r="P28" s="55">
        <v>60</v>
      </c>
      <c r="Q28" s="57">
        <v>0</v>
      </c>
      <c r="R28" s="57">
        <f t="shared" si="3"/>
        <v>60</v>
      </c>
      <c r="S28" s="55">
        <v>45</v>
      </c>
      <c r="T28" s="57">
        <v>1.98</v>
      </c>
      <c r="U28" s="57">
        <f t="shared" si="4"/>
        <v>46.98</v>
      </c>
      <c r="V28" s="57">
        <f t="shared" si="5"/>
        <v>82.9244950475</v>
      </c>
      <c r="W28" s="55">
        <v>24</v>
      </c>
      <c r="X28" s="55">
        <v>15</v>
      </c>
      <c r="Y28" s="57" t="s">
        <v>40</v>
      </c>
      <c r="Z28" s="55">
        <v>74</v>
      </c>
      <c r="AA28" s="57" t="s">
        <v>58</v>
      </c>
      <c r="AB28" s="87"/>
      <c r="AC28" s="87"/>
      <c r="AD28" s="88"/>
      <c r="IV28" s="4"/>
      <c r="IW28" s="4"/>
      <c r="IX28" s="4"/>
      <c r="IY28" s="4"/>
      <c r="IZ28" s="4"/>
      <c r="JA28" s="4"/>
    </row>
    <row r="29" customHeight="1" spans="1:261">
      <c r="A29" s="26" t="s">
        <v>35</v>
      </c>
      <c r="B29" s="62" t="s">
        <v>36</v>
      </c>
      <c r="C29" s="86">
        <v>2025</v>
      </c>
      <c r="D29" s="55" t="s">
        <v>43</v>
      </c>
      <c r="E29" s="55">
        <v>2545110150</v>
      </c>
      <c r="F29" s="57" t="s">
        <v>73</v>
      </c>
      <c r="G29" s="55">
        <v>80</v>
      </c>
      <c r="H29" s="57">
        <v>0</v>
      </c>
      <c r="I29" s="57">
        <f t="shared" si="0"/>
        <v>80</v>
      </c>
      <c r="J29" s="57">
        <v>83.24752475</v>
      </c>
      <c r="K29" s="57">
        <v>3</v>
      </c>
      <c r="L29" s="57">
        <f t="shared" si="1"/>
        <v>86.24752475</v>
      </c>
      <c r="M29" s="57">
        <v>71.5</v>
      </c>
      <c r="N29" s="57">
        <v>0</v>
      </c>
      <c r="O29" s="57">
        <f t="shared" si="2"/>
        <v>71.5</v>
      </c>
      <c r="P29" s="55">
        <v>60</v>
      </c>
      <c r="Q29" s="57">
        <v>0.2</v>
      </c>
      <c r="R29" s="57">
        <f t="shared" si="3"/>
        <v>60.2</v>
      </c>
      <c r="S29" s="55">
        <v>60</v>
      </c>
      <c r="T29" s="57">
        <v>8</v>
      </c>
      <c r="U29" s="57">
        <f t="shared" si="4"/>
        <v>68</v>
      </c>
      <c r="V29" s="57">
        <f t="shared" si="5"/>
        <v>82.6706435625</v>
      </c>
      <c r="W29" s="55">
        <v>25</v>
      </c>
      <c r="X29" s="55">
        <v>23</v>
      </c>
      <c r="Y29" s="57" t="s">
        <v>40</v>
      </c>
      <c r="Z29" s="55">
        <v>74</v>
      </c>
      <c r="AA29" s="57" t="s">
        <v>58</v>
      </c>
      <c r="AB29" s="87"/>
      <c r="AC29" s="87"/>
      <c r="AD29" s="88"/>
      <c r="IV29" s="4"/>
      <c r="IW29" s="4"/>
      <c r="IX29" s="4"/>
      <c r="IY29" s="4"/>
      <c r="IZ29" s="4"/>
      <c r="JA29" s="4"/>
    </row>
    <row r="30" customHeight="1" spans="1:261">
      <c r="A30" s="26" t="s">
        <v>35</v>
      </c>
      <c r="B30" s="62" t="s">
        <v>36</v>
      </c>
      <c r="C30" s="86">
        <v>2025</v>
      </c>
      <c r="D30" s="55" t="s">
        <v>43</v>
      </c>
      <c r="E30" s="55">
        <v>2545110122</v>
      </c>
      <c r="F30" s="57" t="s">
        <v>74</v>
      </c>
      <c r="G30" s="55">
        <v>80</v>
      </c>
      <c r="H30" s="57">
        <v>1</v>
      </c>
      <c r="I30" s="57">
        <f t="shared" si="0"/>
        <v>81</v>
      </c>
      <c r="J30" s="57">
        <v>82.47524752</v>
      </c>
      <c r="K30" s="57">
        <v>1.3</v>
      </c>
      <c r="L30" s="57">
        <f t="shared" si="1"/>
        <v>83.77524752</v>
      </c>
      <c r="M30" s="57">
        <v>82.5</v>
      </c>
      <c r="N30" s="57">
        <v>0</v>
      </c>
      <c r="O30" s="57">
        <f t="shared" si="2"/>
        <v>82.5</v>
      </c>
      <c r="P30" s="55">
        <v>60</v>
      </c>
      <c r="Q30" s="57">
        <v>1</v>
      </c>
      <c r="R30" s="57">
        <f t="shared" si="3"/>
        <v>61</v>
      </c>
      <c r="S30" s="55">
        <v>60</v>
      </c>
      <c r="T30" s="57">
        <v>16.135</v>
      </c>
      <c r="U30" s="57">
        <f t="shared" si="4"/>
        <v>76.135</v>
      </c>
      <c r="V30" s="57">
        <f t="shared" si="5"/>
        <v>81.91318564</v>
      </c>
      <c r="W30" s="55">
        <v>26</v>
      </c>
      <c r="X30" s="55">
        <v>25</v>
      </c>
      <c r="Y30" s="57" t="s">
        <v>40</v>
      </c>
      <c r="Z30" s="55">
        <v>74</v>
      </c>
      <c r="AA30" s="57" t="s">
        <v>58</v>
      </c>
      <c r="AB30" s="87"/>
      <c r="AC30" s="87"/>
      <c r="AD30" s="88"/>
      <c r="IV30" s="4"/>
      <c r="IW30" s="4"/>
      <c r="IX30" s="4"/>
      <c r="IY30" s="4"/>
      <c r="IZ30" s="4"/>
      <c r="JA30" s="4"/>
    </row>
    <row r="31" customHeight="1" spans="1:261">
      <c r="A31" s="62" t="s">
        <v>35</v>
      </c>
      <c r="B31" s="62" t="s">
        <v>36</v>
      </c>
      <c r="C31" s="86">
        <v>2025</v>
      </c>
      <c r="D31" s="55" t="s">
        <v>37</v>
      </c>
      <c r="E31" s="55">
        <v>2545110161</v>
      </c>
      <c r="F31" s="57" t="s">
        <v>75</v>
      </c>
      <c r="G31" s="55">
        <v>80</v>
      </c>
      <c r="H31" s="57">
        <v>2.5</v>
      </c>
      <c r="I31" s="57">
        <f t="shared" si="0"/>
        <v>82.5</v>
      </c>
      <c r="J31" s="57">
        <v>82.33663366</v>
      </c>
      <c r="K31" s="57">
        <v>1</v>
      </c>
      <c r="L31" s="57">
        <f t="shared" si="1"/>
        <v>83.33663366</v>
      </c>
      <c r="M31" s="57">
        <v>89.5</v>
      </c>
      <c r="N31" s="57">
        <v>0</v>
      </c>
      <c r="O31" s="57">
        <f t="shared" si="2"/>
        <v>89.5</v>
      </c>
      <c r="P31" s="55">
        <v>60</v>
      </c>
      <c r="Q31" s="57">
        <v>1</v>
      </c>
      <c r="R31" s="57">
        <f t="shared" si="3"/>
        <v>61</v>
      </c>
      <c r="S31" s="55">
        <v>60</v>
      </c>
      <c r="T31" s="57">
        <v>21</v>
      </c>
      <c r="U31" s="57">
        <f t="shared" si="4"/>
        <v>81</v>
      </c>
      <c r="V31" s="57">
        <f t="shared" si="5"/>
        <v>82.327475245</v>
      </c>
      <c r="W31" s="55">
        <v>27</v>
      </c>
      <c r="X31" s="55">
        <v>26</v>
      </c>
      <c r="Y31" s="57" t="s">
        <v>40</v>
      </c>
      <c r="Z31" s="55">
        <v>74</v>
      </c>
      <c r="AA31" s="57" t="s">
        <v>58</v>
      </c>
      <c r="AB31" s="87"/>
      <c r="AC31" s="87"/>
      <c r="AD31" s="88"/>
      <c r="IV31" s="4"/>
      <c r="IW31" s="4"/>
      <c r="IX31" s="4"/>
      <c r="IY31" s="4"/>
      <c r="IZ31" s="4"/>
      <c r="JA31" s="4"/>
    </row>
    <row r="32" customHeight="1" spans="1:261">
      <c r="A32" s="62" t="s">
        <v>35</v>
      </c>
      <c r="B32" s="62" t="s">
        <v>36</v>
      </c>
      <c r="C32" s="86">
        <v>2025</v>
      </c>
      <c r="D32" s="55" t="s">
        <v>37</v>
      </c>
      <c r="E32" s="55">
        <v>2545110170</v>
      </c>
      <c r="F32" s="57" t="s">
        <v>76</v>
      </c>
      <c r="G32" s="55">
        <v>80</v>
      </c>
      <c r="H32" s="57">
        <v>2.5</v>
      </c>
      <c r="I32" s="57">
        <f t="shared" si="0"/>
        <v>82.5</v>
      </c>
      <c r="J32" s="57">
        <v>82.00990099</v>
      </c>
      <c r="K32" s="57">
        <v>1</v>
      </c>
      <c r="L32" s="57">
        <f t="shared" si="1"/>
        <v>83.00990099</v>
      </c>
      <c r="M32" s="57">
        <v>83.5</v>
      </c>
      <c r="N32" s="57">
        <v>0</v>
      </c>
      <c r="O32" s="57">
        <f t="shared" si="2"/>
        <v>83.5</v>
      </c>
      <c r="P32" s="55">
        <v>60</v>
      </c>
      <c r="Q32" s="57">
        <v>0.2</v>
      </c>
      <c r="R32" s="57">
        <f t="shared" si="3"/>
        <v>60.2</v>
      </c>
      <c r="S32" s="55">
        <v>60</v>
      </c>
      <c r="T32" s="57">
        <v>19</v>
      </c>
      <c r="U32" s="57">
        <f t="shared" si="4"/>
        <v>79</v>
      </c>
      <c r="V32" s="57">
        <f t="shared" si="5"/>
        <v>81.6424257425</v>
      </c>
      <c r="W32" s="55">
        <v>28</v>
      </c>
      <c r="X32" s="55">
        <v>29</v>
      </c>
      <c r="Y32" s="57" t="s">
        <v>40</v>
      </c>
      <c r="Z32" s="55">
        <v>74</v>
      </c>
      <c r="AA32" s="57" t="s">
        <v>58</v>
      </c>
      <c r="AB32" s="87"/>
      <c r="AC32" s="87"/>
      <c r="AD32" s="88"/>
      <c r="IV32" s="4"/>
      <c r="IW32" s="4"/>
      <c r="IX32" s="4"/>
      <c r="IY32" s="4"/>
      <c r="IZ32" s="4"/>
      <c r="JA32" s="4"/>
    </row>
    <row r="33" customHeight="1" spans="1:261">
      <c r="A33" s="26" t="s">
        <v>35</v>
      </c>
      <c r="B33" s="62" t="s">
        <v>36</v>
      </c>
      <c r="C33" s="86">
        <v>2025</v>
      </c>
      <c r="D33" s="55" t="s">
        <v>43</v>
      </c>
      <c r="E33" s="55">
        <v>2545110133</v>
      </c>
      <c r="F33" s="57" t="s">
        <v>77</v>
      </c>
      <c r="G33" s="55">
        <v>80</v>
      </c>
      <c r="H33" s="57">
        <v>-0.2</v>
      </c>
      <c r="I33" s="57">
        <f t="shared" si="0"/>
        <v>79.8</v>
      </c>
      <c r="J33" s="57">
        <v>82.54455446</v>
      </c>
      <c r="K33" s="57">
        <v>1.6</v>
      </c>
      <c r="L33" s="57">
        <f t="shared" si="1"/>
        <v>84.14455446</v>
      </c>
      <c r="M33" s="57">
        <v>81.5</v>
      </c>
      <c r="N33" s="57">
        <v>0</v>
      </c>
      <c r="O33" s="57">
        <f t="shared" si="2"/>
        <v>81.5</v>
      </c>
      <c r="P33" s="55">
        <v>60</v>
      </c>
      <c r="Q33" s="57">
        <v>0</v>
      </c>
      <c r="R33" s="57">
        <f t="shared" si="3"/>
        <v>60</v>
      </c>
      <c r="S33" s="55">
        <v>60</v>
      </c>
      <c r="T33" s="57">
        <v>5.66</v>
      </c>
      <c r="U33" s="57">
        <f t="shared" si="4"/>
        <v>65.66</v>
      </c>
      <c r="V33" s="57">
        <f t="shared" si="5"/>
        <v>81.446415845</v>
      </c>
      <c r="W33" s="55">
        <v>29</v>
      </c>
      <c r="X33" s="55">
        <v>24</v>
      </c>
      <c r="Y33" s="57" t="s">
        <v>40</v>
      </c>
      <c r="Z33" s="55">
        <v>74</v>
      </c>
      <c r="AA33" s="57" t="s">
        <v>58</v>
      </c>
      <c r="AB33" s="87"/>
      <c r="AC33" s="92"/>
      <c r="AD33" s="93"/>
      <c r="IV33" s="4"/>
      <c r="IW33" s="4"/>
      <c r="IX33" s="4"/>
      <c r="IY33" s="4"/>
      <c r="IZ33" s="4"/>
      <c r="JA33" s="4"/>
    </row>
    <row r="34" customHeight="1" spans="1:261">
      <c r="A34" s="62" t="s">
        <v>35</v>
      </c>
      <c r="B34" s="62" t="s">
        <v>36</v>
      </c>
      <c r="C34" s="86">
        <v>2025</v>
      </c>
      <c r="D34" s="55" t="s">
        <v>37</v>
      </c>
      <c r="E34" s="55">
        <v>2545110154</v>
      </c>
      <c r="F34" s="57" t="s">
        <v>78</v>
      </c>
      <c r="G34" s="55">
        <v>80</v>
      </c>
      <c r="H34" s="57">
        <v>1.8</v>
      </c>
      <c r="I34" s="57">
        <f t="shared" si="0"/>
        <v>81.8</v>
      </c>
      <c r="J34" s="57">
        <v>82.08910891</v>
      </c>
      <c r="K34" s="57">
        <v>1</v>
      </c>
      <c r="L34" s="57">
        <f t="shared" si="1"/>
        <v>83.08910891</v>
      </c>
      <c r="M34" s="57">
        <v>83.5</v>
      </c>
      <c r="N34" s="57">
        <v>0</v>
      </c>
      <c r="O34" s="57">
        <f t="shared" si="2"/>
        <v>83.5</v>
      </c>
      <c r="P34" s="55">
        <v>60</v>
      </c>
      <c r="Q34" s="57">
        <v>3.2</v>
      </c>
      <c r="R34" s="57">
        <f t="shared" si="3"/>
        <v>63.2</v>
      </c>
      <c r="S34" s="55">
        <v>60</v>
      </c>
      <c r="T34" s="57">
        <v>4.6</v>
      </c>
      <c r="U34" s="57">
        <f t="shared" si="4"/>
        <v>64.6</v>
      </c>
      <c r="V34" s="57">
        <f t="shared" si="5"/>
        <v>81.0618316825</v>
      </c>
      <c r="W34" s="55">
        <v>30</v>
      </c>
      <c r="X34" s="55">
        <v>28</v>
      </c>
      <c r="Y34" s="57" t="s">
        <v>40</v>
      </c>
      <c r="Z34" s="55">
        <v>74</v>
      </c>
      <c r="AA34" s="57" t="s">
        <v>58</v>
      </c>
      <c r="AB34" s="94"/>
      <c r="AC34" s="94"/>
      <c r="AD34" s="94"/>
    </row>
    <row r="35" customHeight="1" spans="1:261">
      <c r="A35" s="26" t="s">
        <v>35</v>
      </c>
      <c r="B35" s="62" t="s">
        <v>36</v>
      </c>
      <c r="C35" s="86">
        <v>2025</v>
      </c>
      <c r="D35" s="55" t="s">
        <v>47</v>
      </c>
      <c r="E35" s="55">
        <v>2545110113</v>
      </c>
      <c r="F35" s="57" t="s">
        <v>79</v>
      </c>
      <c r="G35" s="55">
        <v>80</v>
      </c>
      <c r="H35" s="57">
        <v>8.15</v>
      </c>
      <c r="I35" s="57">
        <f t="shared" si="0"/>
        <v>88.15</v>
      </c>
      <c r="J35" s="57">
        <v>78.9009901</v>
      </c>
      <c r="K35" s="57">
        <v>1</v>
      </c>
      <c r="L35" s="57">
        <f t="shared" si="1"/>
        <v>79.9009901</v>
      </c>
      <c r="M35" s="57">
        <v>79</v>
      </c>
      <c r="N35" s="57">
        <v>0</v>
      </c>
      <c r="O35" s="57">
        <f t="shared" si="2"/>
        <v>79</v>
      </c>
      <c r="P35" s="55">
        <v>60</v>
      </c>
      <c r="Q35" s="57">
        <v>1.4</v>
      </c>
      <c r="R35" s="57">
        <f t="shared" si="3"/>
        <v>61.4</v>
      </c>
      <c r="S35" s="55">
        <v>60</v>
      </c>
      <c r="T35" s="57">
        <v>32</v>
      </c>
      <c r="U35" s="57">
        <f t="shared" si="4"/>
        <v>92</v>
      </c>
      <c r="V35" s="57">
        <f t="shared" si="5"/>
        <v>80.360742575</v>
      </c>
      <c r="W35" s="55">
        <v>31</v>
      </c>
      <c r="X35" s="55">
        <v>36</v>
      </c>
      <c r="Y35" s="57" t="s">
        <v>40</v>
      </c>
      <c r="Z35" s="55">
        <v>74</v>
      </c>
      <c r="AA35" s="57" t="s">
        <v>58</v>
      </c>
      <c r="AB35" s="95"/>
      <c r="AC35" s="95"/>
      <c r="AD35" s="95"/>
    </row>
    <row r="36" customHeight="1" spans="1:261">
      <c r="A36" s="26" t="s">
        <v>35</v>
      </c>
      <c r="B36" s="62" t="s">
        <v>36</v>
      </c>
      <c r="C36" s="86">
        <v>2025</v>
      </c>
      <c r="D36" s="55" t="s">
        <v>43</v>
      </c>
      <c r="E36" s="55">
        <v>2545110132</v>
      </c>
      <c r="F36" s="57" t="s">
        <v>80</v>
      </c>
      <c r="G36" s="55">
        <v>80</v>
      </c>
      <c r="H36" s="57">
        <v>-1</v>
      </c>
      <c r="I36" s="57">
        <f t="shared" si="0"/>
        <v>79</v>
      </c>
      <c r="J36" s="57">
        <v>80.46534653</v>
      </c>
      <c r="K36" s="57">
        <v>1</v>
      </c>
      <c r="L36" s="57">
        <f t="shared" si="1"/>
        <v>81.46534653</v>
      </c>
      <c r="M36" s="57">
        <v>80</v>
      </c>
      <c r="N36" s="57">
        <v>0</v>
      </c>
      <c r="O36" s="57">
        <f t="shared" si="2"/>
        <v>80</v>
      </c>
      <c r="P36" s="55">
        <v>60</v>
      </c>
      <c r="Q36" s="57">
        <v>0</v>
      </c>
      <c r="R36" s="57">
        <f t="shared" si="3"/>
        <v>60</v>
      </c>
      <c r="S36" s="55">
        <v>60</v>
      </c>
      <c r="T36" s="57">
        <v>9</v>
      </c>
      <c r="U36" s="57">
        <f t="shared" si="4"/>
        <v>69</v>
      </c>
      <c r="V36" s="57">
        <f t="shared" si="5"/>
        <v>79.4490098975</v>
      </c>
      <c r="W36" s="55">
        <v>32</v>
      </c>
      <c r="X36" s="55">
        <v>33</v>
      </c>
      <c r="Y36" s="57" t="s">
        <v>63</v>
      </c>
      <c r="Z36" s="55">
        <v>74</v>
      </c>
      <c r="AA36" s="57"/>
      <c r="AB36" s="95"/>
      <c r="AC36" s="95"/>
      <c r="AD36" s="95"/>
    </row>
    <row r="37" customHeight="1" spans="1:261">
      <c r="A37" s="26" t="s">
        <v>35</v>
      </c>
      <c r="B37" s="62" t="s">
        <v>36</v>
      </c>
      <c r="C37" s="86">
        <v>2025</v>
      </c>
      <c r="D37" s="55" t="s">
        <v>43</v>
      </c>
      <c r="E37" s="55">
        <v>2545110126</v>
      </c>
      <c r="F37" s="57" t="s">
        <v>81</v>
      </c>
      <c r="G37" s="55">
        <v>80</v>
      </c>
      <c r="H37" s="57">
        <v>1</v>
      </c>
      <c r="I37" s="57">
        <f t="shared" si="0"/>
        <v>81</v>
      </c>
      <c r="J37" s="57">
        <v>77.65246525</v>
      </c>
      <c r="K37" s="57">
        <v>2.55</v>
      </c>
      <c r="L37" s="57">
        <f t="shared" si="1"/>
        <v>80.20246525</v>
      </c>
      <c r="M37" s="57">
        <v>80.5</v>
      </c>
      <c r="N37" s="57">
        <v>0</v>
      </c>
      <c r="O37" s="57">
        <f t="shared" si="2"/>
        <v>80.5</v>
      </c>
      <c r="P37" s="55">
        <v>60</v>
      </c>
      <c r="Q37" s="57">
        <v>0.5</v>
      </c>
      <c r="R37" s="57">
        <f t="shared" si="3"/>
        <v>60.5</v>
      </c>
      <c r="S37" s="55">
        <v>60</v>
      </c>
      <c r="T37" s="57">
        <v>20.46</v>
      </c>
      <c r="U37" s="57">
        <f t="shared" si="4"/>
        <v>80.46</v>
      </c>
      <c r="V37" s="57">
        <f t="shared" si="5"/>
        <v>79.3248489375</v>
      </c>
      <c r="W37" s="55">
        <v>33</v>
      </c>
      <c r="X37" s="55">
        <v>40</v>
      </c>
      <c r="Y37" s="57" t="s">
        <v>63</v>
      </c>
      <c r="Z37" s="55">
        <v>74</v>
      </c>
      <c r="AA37" s="57"/>
      <c r="AB37" s="95"/>
      <c r="AC37" s="95"/>
      <c r="AD37" s="95"/>
    </row>
    <row r="38" customHeight="1" spans="1:261">
      <c r="A38" s="26" t="s">
        <v>35</v>
      </c>
      <c r="B38" s="62" t="s">
        <v>36</v>
      </c>
      <c r="C38" s="86">
        <v>2025</v>
      </c>
      <c r="D38" s="55" t="s">
        <v>47</v>
      </c>
      <c r="E38" s="55">
        <v>2545110117</v>
      </c>
      <c r="F38" s="57" t="s">
        <v>82</v>
      </c>
      <c r="G38" s="55">
        <v>80</v>
      </c>
      <c r="H38" s="57">
        <v>-1</v>
      </c>
      <c r="I38" s="57">
        <f t="shared" ref="I38:I78" si="6">G38+H38</f>
        <v>79</v>
      </c>
      <c r="J38" s="57">
        <v>80.64356436</v>
      </c>
      <c r="K38" s="57">
        <v>0</v>
      </c>
      <c r="L38" s="57">
        <f t="shared" ref="L38:L78" si="7">J38+K38</f>
        <v>80.64356436</v>
      </c>
      <c r="M38" s="57">
        <v>77</v>
      </c>
      <c r="N38" s="57">
        <v>0</v>
      </c>
      <c r="O38" s="57">
        <f t="shared" ref="O38:O78" si="8">M38+N38</f>
        <v>77</v>
      </c>
      <c r="P38" s="55">
        <v>60</v>
      </c>
      <c r="Q38" s="57">
        <v>0</v>
      </c>
      <c r="R38" s="57">
        <f t="shared" ref="R38:R78" si="9">P38+Q38</f>
        <v>60</v>
      </c>
      <c r="S38" s="55">
        <v>60</v>
      </c>
      <c r="T38" s="57">
        <v>21.5</v>
      </c>
      <c r="U38" s="57">
        <f t="shared" ref="U38:U78" si="10">S38+T38</f>
        <v>81.5</v>
      </c>
      <c r="V38" s="57">
        <f t="shared" ref="V38:V78" si="11">I38*0.1+L38*0.75+O38*0.05+R38*0.05+U38*0.05</f>
        <v>79.30767327</v>
      </c>
      <c r="W38" s="55">
        <v>34</v>
      </c>
      <c r="X38" s="55">
        <v>32</v>
      </c>
      <c r="Y38" s="57" t="s">
        <v>40</v>
      </c>
      <c r="Z38" s="55">
        <v>74</v>
      </c>
      <c r="AA38" s="57"/>
      <c r="AB38" s="95"/>
      <c r="AC38" s="95"/>
      <c r="AD38" s="95"/>
    </row>
    <row r="39" customHeight="1" spans="1:261">
      <c r="A39" s="62" t="s">
        <v>35</v>
      </c>
      <c r="B39" s="62" t="s">
        <v>36</v>
      </c>
      <c r="C39" s="86">
        <v>2025</v>
      </c>
      <c r="D39" s="55" t="s">
        <v>37</v>
      </c>
      <c r="E39" s="55">
        <v>2545110177</v>
      </c>
      <c r="F39" s="57" t="s">
        <v>83</v>
      </c>
      <c r="G39" s="55">
        <v>80</v>
      </c>
      <c r="H39" s="57">
        <v>-10</v>
      </c>
      <c r="I39" s="57">
        <f t="shared" si="6"/>
        <v>70</v>
      </c>
      <c r="J39" s="57">
        <v>81.96039604</v>
      </c>
      <c r="K39" s="57">
        <v>1</v>
      </c>
      <c r="L39" s="57">
        <f t="shared" si="7"/>
        <v>82.96039604</v>
      </c>
      <c r="M39" s="57">
        <v>80.5</v>
      </c>
      <c r="N39" s="57">
        <v>0</v>
      </c>
      <c r="O39" s="57">
        <f t="shared" si="8"/>
        <v>80.5</v>
      </c>
      <c r="P39" s="55">
        <v>60</v>
      </c>
      <c r="Q39" s="57">
        <v>0</v>
      </c>
      <c r="R39" s="57">
        <f t="shared" si="9"/>
        <v>60</v>
      </c>
      <c r="S39" s="55">
        <v>60</v>
      </c>
      <c r="T39" s="57">
        <v>0</v>
      </c>
      <c r="U39" s="57">
        <f t="shared" si="10"/>
        <v>60</v>
      </c>
      <c r="V39" s="57">
        <f t="shared" si="11"/>
        <v>79.24529703</v>
      </c>
      <c r="W39" s="55">
        <v>35</v>
      </c>
      <c r="X39" s="55">
        <v>30</v>
      </c>
      <c r="Y39" s="57" t="s">
        <v>40</v>
      </c>
      <c r="Z39" s="55">
        <v>74</v>
      </c>
      <c r="AA39" s="57"/>
      <c r="AB39" s="95"/>
      <c r="AC39" s="95"/>
      <c r="AD39" s="95"/>
    </row>
    <row r="40" customHeight="1" spans="1:261">
      <c r="A40" s="26" t="s">
        <v>35</v>
      </c>
      <c r="B40" s="62" t="s">
        <v>36</v>
      </c>
      <c r="C40" s="86">
        <v>2025</v>
      </c>
      <c r="D40" s="55" t="s">
        <v>43</v>
      </c>
      <c r="E40" s="55">
        <v>2545110128</v>
      </c>
      <c r="F40" s="57" t="s">
        <v>84</v>
      </c>
      <c r="G40" s="55">
        <v>80</v>
      </c>
      <c r="H40" s="57">
        <v>0.5</v>
      </c>
      <c r="I40" s="57">
        <f t="shared" si="6"/>
        <v>80.5</v>
      </c>
      <c r="J40" s="57">
        <v>79.53465347</v>
      </c>
      <c r="K40" s="57">
        <v>1.3</v>
      </c>
      <c r="L40" s="57">
        <f t="shared" si="7"/>
        <v>80.83465347</v>
      </c>
      <c r="M40" s="57">
        <v>75.5</v>
      </c>
      <c r="N40" s="57">
        <v>0</v>
      </c>
      <c r="O40" s="57">
        <f t="shared" si="8"/>
        <v>75.5</v>
      </c>
      <c r="P40" s="55">
        <v>60</v>
      </c>
      <c r="Q40" s="57">
        <v>0</v>
      </c>
      <c r="R40" s="57">
        <f t="shared" si="9"/>
        <v>60</v>
      </c>
      <c r="S40" s="55">
        <v>60</v>
      </c>
      <c r="T40" s="57">
        <v>12</v>
      </c>
      <c r="U40" s="57">
        <f t="shared" si="10"/>
        <v>72</v>
      </c>
      <c r="V40" s="57">
        <f t="shared" si="11"/>
        <v>79.0509901025</v>
      </c>
      <c r="W40" s="55">
        <v>36</v>
      </c>
      <c r="X40" s="55">
        <v>35</v>
      </c>
      <c r="Y40" s="57" t="s">
        <v>63</v>
      </c>
      <c r="Z40" s="55">
        <v>74</v>
      </c>
      <c r="AA40" s="57"/>
      <c r="AB40" s="95"/>
      <c r="AC40" s="95"/>
      <c r="AD40" s="95"/>
    </row>
    <row r="41" customHeight="1" spans="1:261">
      <c r="A41" s="62" t="s">
        <v>35</v>
      </c>
      <c r="B41" s="62" t="s">
        <v>36</v>
      </c>
      <c r="C41" s="86">
        <v>2025</v>
      </c>
      <c r="D41" s="55" t="s">
        <v>37</v>
      </c>
      <c r="E41" s="55">
        <v>2545110150</v>
      </c>
      <c r="F41" s="57" t="s">
        <v>85</v>
      </c>
      <c r="G41" s="55">
        <v>80</v>
      </c>
      <c r="H41" s="57">
        <v>0.5</v>
      </c>
      <c r="I41" s="57">
        <f t="shared" si="6"/>
        <v>80.5</v>
      </c>
      <c r="J41" s="57">
        <v>81.46534653</v>
      </c>
      <c r="K41" s="57">
        <v>0</v>
      </c>
      <c r="L41" s="57">
        <f t="shared" si="7"/>
        <v>81.46534653</v>
      </c>
      <c r="M41" s="57">
        <v>78.5</v>
      </c>
      <c r="N41" s="57">
        <v>0</v>
      </c>
      <c r="O41" s="57">
        <f t="shared" si="8"/>
        <v>78.5</v>
      </c>
      <c r="P41" s="55">
        <v>60</v>
      </c>
      <c r="Q41" s="57">
        <v>0</v>
      </c>
      <c r="R41" s="57">
        <f t="shared" si="9"/>
        <v>60</v>
      </c>
      <c r="S41" s="55">
        <v>45</v>
      </c>
      <c r="T41" s="57">
        <v>-3</v>
      </c>
      <c r="U41" s="57">
        <f t="shared" si="10"/>
        <v>42</v>
      </c>
      <c r="V41" s="57">
        <f t="shared" si="11"/>
        <v>78.1740098975</v>
      </c>
      <c r="W41" s="55">
        <v>37</v>
      </c>
      <c r="X41" s="55">
        <v>31</v>
      </c>
      <c r="Y41" s="57" t="s">
        <v>40</v>
      </c>
      <c r="Z41" s="55">
        <v>74</v>
      </c>
      <c r="AA41" s="57"/>
      <c r="AB41" s="95"/>
      <c r="AC41" s="95"/>
      <c r="AD41" s="95"/>
    </row>
    <row r="42" customHeight="1" spans="1:261">
      <c r="A42" s="26" t="s">
        <v>35</v>
      </c>
      <c r="B42" s="62" t="s">
        <v>36</v>
      </c>
      <c r="C42" s="86">
        <v>2025</v>
      </c>
      <c r="D42" s="55" t="s">
        <v>43</v>
      </c>
      <c r="E42" s="55">
        <v>2545110125</v>
      </c>
      <c r="F42" s="57" t="s">
        <v>86</v>
      </c>
      <c r="G42" s="55">
        <v>80</v>
      </c>
      <c r="H42" s="57">
        <v>0</v>
      </c>
      <c r="I42" s="57">
        <f t="shared" si="6"/>
        <v>80</v>
      </c>
      <c r="J42" s="57">
        <v>77.69306931</v>
      </c>
      <c r="K42" s="57">
        <v>1.3</v>
      </c>
      <c r="L42" s="57">
        <f t="shared" si="7"/>
        <v>78.99306931</v>
      </c>
      <c r="M42" s="57">
        <v>85</v>
      </c>
      <c r="N42" s="57">
        <v>1</v>
      </c>
      <c r="O42" s="57">
        <f t="shared" si="8"/>
        <v>86</v>
      </c>
      <c r="P42" s="55">
        <v>60</v>
      </c>
      <c r="Q42" s="57">
        <v>0</v>
      </c>
      <c r="R42" s="57">
        <f t="shared" si="9"/>
        <v>60</v>
      </c>
      <c r="S42" s="55">
        <v>60</v>
      </c>
      <c r="T42" s="57">
        <v>16</v>
      </c>
      <c r="U42" s="57">
        <f t="shared" si="10"/>
        <v>76</v>
      </c>
      <c r="V42" s="57">
        <f t="shared" si="11"/>
        <v>78.3448019825</v>
      </c>
      <c r="W42" s="55">
        <v>38</v>
      </c>
      <c r="X42" s="55">
        <v>39</v>
      </c>
      <c r="Y42" s="57" t="s">
        <v>40</v>
      </c>
      <c r="Z42" s="55">
        <v>74</v>
      </c>
      <c r="AA42" s="57"/>
      <c r="AB42" s="95"/>
      <c r="AC42" s="95"/>
      <c r="AD42" s="95"/>
    </row>
    <row r="43" customHeight="1" spans="1:261">
      <c r="A43" s="62" t="s">
        <v>35</v>
      </c>
      <c r="B43" s="62" t="s">
        <v>36</v>
      </c>
      <c r="C43" s="86">
        <v>2025</v>
      </c>
      <c r="D43" s="55" t="s">
        <v>37</v>
      </c>
      <c r="E43" s="55">
        <v>2545110156</v>
      </c>
      <c r="F43" s="57" t="s">
        <v>87</v>
      </c>
      <c r="G43" s="55">
        <v>80</v>
      </c>
      <c r="H43" s="57">
        <v>0.5</v>
      </c>
      <c r="I43" s="57">
        <f t="shared" si="6"/>
        <v>80.5</v>
      </c>
      <c r="J43" s="57">
        <v>80.1980198</v>
      </c>
      <c r="K43" s="57">
        <v>1</v>
      </c>
      <c r="L43" s="57">
        <f t="shared" si="7"/>
        <v>81.1980198</v>
      </c>
      <c r="M43" s="57">
        <v>78</v>
      </c>
      <c r="N43" s="57">
        <v>0</v>
      </c>
      <c r="O43" s="57">
        <f t="shared" si="8"/>
        <v>78</v>
      </c>
      <c r="P43" s="55">
        <v>60</v>
      </c>
      <c r="Q43" s="57">
        <v>0</v>
      </c>
      <c r="R43" s="57">
        <f t="shared" si="9"/>
        <v>60</v>
      </c>
      <c r="S43" s="55">
        <v>45</v>
      </c>
      <c r="T43" s="57">
        <v>1</v>
      </c>
      <c r="U43" s="57">
        <f t="shared" si="10"/>
        <v>46</v>
      </c>
      <c r="V43" s="57">
        <f t="shared" si="11"/>
        <v>78.14851485</v>
      </c>
      <c r="W43" s="55">
        <v>39</v>
      </c>
      <c r="X43" s="55">
        <v>34</v>
      </c>
      <c r="Y43" s="57" t="s">
        <v>40</v>
      </c>
      <c r="Z43" s="55">
        <v>74</v>
      </c>
      <c r="AA43" s="57"/>
      <c r="AB43" s="95"/>
      <c r="AC43" s="95"/>
      <c r="AD43" s="95"/>
    </row>
    <row r="44" customHeight="1" spans="1:261">
      <c r="A44" s="26" t="s">
        <v>35</v>
      </c>
      <c r="B44" s="62" t="s">
        <v>36</v>
      </c>
      <c r="C44" s="86">
        <v>2025</v>
      </c>
      <c r="D44" s="55" t="s">
        <v>47</v>
      </c>
      <c r="E44" s="55">
        <v>2545110093</v>
      </c>
      <c r="F44" s="57" t="s">
        <v>88</v>
      </c>
      <c r="G44" s="55">
        <v>80</v>
      </c>
      <c r="H44" s="57">
        <v>0</v>
      </c>
      <c r="I44" s="57">
        <f t="shared" si="6"/>
        <v>80</v>
      </c>
      <c r="J44" s="57">
        <v>77.40594059</v>
      </c>
      <c r="K44" s="57">
        <v>1</v>
      </c>
      <c r="L44" s="57">
        <f t="shared" si="7"/>
        <v>78.40594059</v>
      </c>
      <c r="M44" s="57">
        <v>81</v>
      </c>
      <c r="N44" s="57">
        <v>0</v>
      </c>
      <c r="O44" s="57">
        <f t="shared" si="8"/>
        <v>81</v>
      </c>
      <c r="P44" s="55">
        <v>60</v>
      </c>
      <c r="Q44" s="57">
        <v>0.2</v>
      </c>
      <c r="R44" s="57">
        <f t="shared" si="9"/>
        <v>60.2</v>
      </c>
      <c r="S44" s="55">
        <v>60</v>
      </c>
      <c r="T44" s="57">
        <v>24</v>
      </c>
      <c r="U44" s="57">
        <f t="shared" si="10"/>
        <v>84</v>
      </c>
      <c r="V44" s="57">
        <f t="shared" si="11"/>
        <v>78.0644554425</v>
      </c>
      <c r="W44" s="55">
        <v>40</v>
      </c>
      <c r="X44" s="55">
        <v>41</v>
      </c>
      <c r="Y44" s="57" t="s">
        <v>63</v>
      </c>
      <c r="Z44" s="55">
        <v>74</v>
      </c>
      <c r="AA44" s="57"/>
      <c r="AB44" s="95"/>
      <c r="AC44" s="95"/>
      <c r="AD44" s="95"/>
    </row>
    <row r="45" customHeight="1" spans="1:261">
      <c r="A45" s="26" t="s">
        <v>35</v>
      </c>
      <c r="B45" s="62" t="s">
        <v>36</v>
      </c>
      <c r="C45" s="86">
        <v>2025</v>
      </c>
      <c r="D45" s="55" t="s">
        <v>43</v>
      </c>
      <c r="E45" s="55">
        <v>2545110130</v>
      </c>
      <c r="F45" s="57" t="s">
        <v>89</v>
      </c>
      <c r="G45" s="55">
        <v>80</v>
      </c>
      <c r="H45" s="57">
        <v>2.8</v>
      </c>
      <c r="I45" s="57">
        <f t="shared" si="6"/>
        <v>82.8</v>
      </c>
      <c r="J45" s="57">
        <v>78.42105263</v>
      </c>
      <c r="K45" s="57">
        <v>0</v>
      </c>
      <c r="L45" s="57">
        <f t="shared" si="7"/>
        <v>78.42105263</v>
      </c>
      <c r="M45" s="57">
        <v>83.5</v>
      </c>
      <c r="N45" s="57">
        <v>0</v>
      </c>
      <c r="O45" s="57">
        <f t="shared" si="8"/>
        <v>83.5</v>
      </c>
      <c r="P45" s="55">
        <v>60</v>
      </c>
      <c r="Q45" s="57">
        <v>0</v>
      </c>
      <c r="R45" s="57">
        <f t="shared" si="9"/>
        <v>60</v>
      </c>
      <c r="S45" s="55">
        <v>60</v>
      </c>
      <c r="T45" s="57">
        <v>9</v>
      </c>
      <c r="U45" s="57">
        <f t="shared" si="10"/>
        <v>69</v>
      </c>
      <c r="V45" s="57">
        <f t="shared" si="11"/>
        <v>77.7207894725</v>
      </c>
      <c r="W45" s="55">
        <v>41</v>
      </c>
      <c r="X45" s="55">
        <v>44</v>
      </c>
      <c r="Y45" s="57" t="s">
        <v>63</v>
      </c>
      <c r="Z45" s="55">
        <v>74</v>
      </c>
      <c r="AA45" s="57"/>
      <c r="AB45" s="95"/>
      <c r="AC45" s="95"/>
      <c r="AD45" s="95"/>
    </row>
    <row r="46" customHeight="1" spans="1:261">
      <c r="A46" s="26" t="s">
        <v>35</v>
      </c>
      <c r="B46" s="62" t="s">
        <v>36</v>
      </c>
      <c r="C46" s="86">
        <v>2025</v>
      </c>
      <c r="D46" s="55" t="s">
        <v>43</v>
      </c>
      <c r="E46" s="55">
        <v>2545110131</v>
      </c>
      <c r="F46" s="57" t="s">
        <v>90</v>
      </c>
      <c r="G46" s="55">
        <v>80</v>
      </c>
      <c r="H46" s="57">
        <v>1.8</v>
      </c>
      <c r="I46" s="57">
        <f t="shared" si="6"/>
        <v>81.8</v>
      </c>
      <c r="J46" s="57">
        <v>77.79207921</v>
      </c>
      <c r="K46" s="57">
        <v>0.1</v>
      </c>
      <c r="L46" s="57">
        <f t="shared" si="7"/>
        <v>77.89207921</v>
      </c>
      <c r="M46" s="57">
        <v>87.5</v>
      </c>
      <c r="N46" s="57">
        <v>0</v>
      </c>
      <c r="O46" s="57">
        <f t="shared" si="8"/>
        <v>87.5</v>
      </c>
      <c r="P46" s="55">
        <v>60</v>
      </c>
      <c r="Q46" s="57">
        <v>0</v>
      </c>
      <c r="R46" s="57">
        <f t="shared" si="9"/>
        <v>60</v>
      </c>
      <c r="S46" s="55">
        <v>60</v>
      </c>
      <c r="T46" s="57">
        <v>10</v>
      </c>
      <c r="U46" s="57">
        <f t="shared" si="10"/>
        <v>70</v>
      </c>
      <c r="V46" s="57">
        <f t="shared" si="11"/>
        <v>77.4740594075</v>
      </c>
      <c r="W46" s="55">
        <v>42</v>
      </c>
      <c r="X46" s="55">
        <v>38</v>
      </c>
      <c r="Y46" s="57" t="s">
        <v>40</v>
      </c>
      <c r="Z46" s="55">
        <v>74</v>
      </c>
      <c r="AA46" s="57"/>
      <c r="AB46" s="95"/>
      <c r="AC46" s="95"/>
      <c r="AD46" s="95"/>
    </row>
    <row r="47" customHeight="1" spans="1:261">
      <c r="A47" s="26" t="s">
        <v>35</v>
      </c>
      <c r="B47" s="62" t="s">
        <v>36</v>
      </c>
      <c r="C47" s="86">
        <v>2025</v>
      </c>
      <c r="D47" s="55" t="s">
        <v>43</v>
      </c>
      <c r="E47" s="55">
        <v>2545110141</v>
      </c>
      <c r="F47" s="57" t="s">
        <v>91</v>
      </c>
      <c r="G47" s="55">
        <v>80</v>
      </c>
      <c r="H47" s="57">
        <v>0</v>
      </c>
      <c r="I47" s="57">
        <f t="shared" si="6"/>
        <v>80</v>
      </c>
      <c r="J47" s="57">
        <v>76.36633663</v>
      </c>
      <c r="K47" s="57">
        <v>0</v>
      </c>
      <c r="L47" s="57">
        <f t="shared" si="7"/>
        <v>76.36633663</v>
      </c>
      <c r="M47" s="57">
        <v>98</v>
      </c>
      <c r="N47" s="57">
        <v>0</v>
      </c>
      <c r="O47" s="57">
        <f t="shared" si="8"/>
        <v>98</v>
      </c>
      <c r="P47" s="55">
        <v>60</v>
      </c>
      <c r="Q47" s="57">
        <v>3</v>
      </c>
      <c r="R47" s="57">
        <f t="shared" si="9"/>
        <v>63</v>
      </c>
      <c r="S47" s="55">
        <v>60</v>
      </c>
      <c r="T47" s="57">
        <v>21</v>
      </c>
      <c r="U47" s="57">
        <f t="shared" si="10"/>
        <v>81</v>
      </c>
      <c r="V47" s="57">
        <f t="shared" si="11"/>
        <v>77.3747524725</v>
      </c>
      <c r="W47" s="55">
        <v>43</v>
      </c>
      <c r="X47" s="55">
        <v>49</v>
      </c>
      <c r="Y47" s="57" t="s">
        <v>40</v>
      </c>
      <c r="Z47" s="55">
        <v>74</v>
      </c>
      <c r="AA47" s="57"/>
      <c r="AB47" s="95"/>
      <c r="AC47" s="95"/>
      <c r="AD47" s="95"/>
    </row>
    <row r="48" customHeight="1" spans="1:261">
      <c r="A48" s="26" t="s">
        <v>35</v>
      </c>
      <c r="B48" s="62" t="s">
        <v>36</v>
      </c>
      <c r="C48" s="86">
        <v>2025</v>
      </c>
      <c r="D48" s="55" t="s">
        <v>47</v>
      </c>
      <c r="E48" s="55">
        <v>2545110102</v>
      </c>
      <c r="F48" s="57" t="s">
        <v>92</v>
      </c>
      <c r="G48" s="55">
        <v>80</v>
      </c>
      <c r="H48" s="57">
        <v>-0.5</v>
      </c>
      <c r="I48" s="57">
        <f t="shared" si="6"/>
        <v>79.5</v>
      </c>
      <c r="J48" s="57">
        <v>78.19587629</v>
      </c>
      <c r="K48" s="57">
        <v>0</v>
      </c>
      <c r="L48" s="57">
        <f t="shared" si="7"/>
        <v>78.19587629</v>
      </c>
      <c r="M48" s="57">
        <v>86</v>
      </c>
      <c r="N48" s="57">
        <v>0</v>
      </c>
      <c r="O48" s="57">
        <f t="shared" si="8"/>
        <v>86</v>
      </c>
      <c r="P48" s="55">
        <v>60</v>
      </c>
      <c r="Q48" s="57">
        <v>0</v>
      </c>
      <c r="R48" s="57">
        <f t="shared" si="9"/>
        <v>60</v>
      </c>
      <c r="S48" s="55">
        <v>60</v>
      </c>
      <c r="T48" s="57">
        <v>6</v>
      </c>
      <c r="U48" s="57">
        <f t="shared" si="10"/>
        <v>66</v>
      </c>
      <c r="V48" s="57">
        <f t="shared" si="11"/>
        <v>77.1969072175</v>
      </c>
      <c r="W48" s="55">
        <v>44</v>
      </c>
      <c r="X48" s="55">
        <v>37</v>
      </c>
      <c r="Y48" s="57" t="s">
        <v>40</v>
      </c>
      <c r="Z48" s="55">
        <v>74</v>
      </c>
      <c r="AA48" s="57"/>
      <c r="AB48" s="95"/>
      <c r="AC48" s="95"/>
      <c r="AD48" s="95"/>
    </row>
    <row r="49" customHeight="1" spans="1:30">
      <c r="A49" s="26" t="s">
        <v>35</v>
      </c>
      <c r="B49" s="62" t="s">
        <v>36</v>
      </c>
      <c r="C49" s="86">
        <v>2025</v>
      </c>
      <c r="D49" s="55" t="s">
        <v>47</v>
      </c>
      <c r="E49" s="55">
        <v>2545110111</v>
      </c>
      <c r="F49" s="57" t="s">
        <v>93</v>
      </c>
      <c r="G49" s="55">
        <v>80</v>
      </c>
      <c r="H49" s="57">
        <v>1.3</v>
      </c>
      <c r="I49" s="57">
        <f t="shared" si="6"/>
        <v>81.3</v>
      </c>
      <c r="J49" s="57">
        <v>75.31683168</v>
      </c>
      <c r="K49" s="57">
        <v>1</v>
      </c>
      <c r="L49" s="57">
        <f t="shared" si="7"/>
        <v>76.31683168</v>
      </c>
      <c r="M49" s="57">
        <v>80.5</v>
      </c>
      <c r="N49" s="57">
        <v>1.5</v>
      </c>
      <c r="O49" s="57">
        <f t="shared" si="8"/>
        <v>82</v>
      </c>
      <c r="P49" s="55">
        <v>60</v>
      </c>
      <c r="Q49" s="57">
        <v>1</v>
      </c>
      <c r="R49" s="57">
        <f t="shared" si="9"/>
        <v>61</v>
      </c>
      <c r="S49" s="55">
        <v>60</v>
      </c>
      <c r="T49" s="57">
        <v>29.5</v>
      </c>
      <c r="U49" s="57">
        <f t="shared" si="10"/>
        <v>89.5</v>
      </c>
      <c r="V49" s="57">
        <f t="shared" si="11"/>
        <v>76.99262376</v>
      </c>
      <c r="W49" s="55">
        <v>45</v>
      </c>
      <c r="X49" s="55">
        <v>51</v>
      </c>
      <c r="Y49" s="57" t="s">
        <v>40</v>
      </c>
      <c r="Z49" s="55">
        <v>74</v>
      </c>
      <c r="AA49" s="57"/>
      <c r="AB49" s="95"/>
      <c r="AC49" s="95"/>
      <c r="AD49" s="95"/>
    </row>
    <row r="50" customHeight="1" spans="1:30">
      <c r="A50" s="26" t="s">
        <v>35</v>
      </c>
      <c r="B50" s="62" t="s">
        <v>36</v>
      </c>
      <c r="C50" s="86">
        <v>2025</v>
      </c>
      <c r="D50" s="55" t="s">
        <v>47</v>
      </c>
      <c r="E50" s="55">
        <v>2545110109</v>
      </c>
      <c r="F50" s="57" t="s">
        <v>94</v>
      </c>
      <c r="G50" s="55">
        <v>80</v>
      </c>
      <c r="H50" s="57">
        <v>0</v>
      </c>
      <c r="I50" s="57">
        <f t="shared" si="6"/>
        <v>80</v>
      </c>
      <c r="J50" s="57">
        <v>77.00990099</v>
      </c>
      <c r="K50" s="57">
        <v>0</v>
      </c>
      <c r="L50" s="57">
        <f t="shared" si="7"/>
        <v>77.00990099</v>
      </c>
      <c r="M50" s="57">
        <v>77</v>
      </c>
      <c r="N50" s="57">
        <v>0</v>
      </c>
      <c r="O50" s="57">
        <f t="shared" si="8"/>
        <v>77</v>
      </c>
      <c r="P50" s="55">
        <v>60</v>
      </c>
      <c r="Q50" s="57">
        <v>2</v>
      </c>
      <c r="R50" s="57">
        <f t="shared" si="9"/>
        <v>62</v>
      </c>
      <c r="S50" s="55">
        <v>60</v>
      </c>
      <c r="T50" s="57">
        <v>24.5</v>
      </c>
      <c r="U50" s="57">
        <f t="shared" si="10"/>
        <v>84.5</v>
      </c>
      <c r="V50" s="57">
        <f t="shared" si="11"/>
        <v>76.9324257425</v>
      </c>
      <c r="W50" s="55">
        <v>46</v>
      </c>
      <c r="X50" s="55">
        <v>43</v>
      </c>
      <c r="Y50" s="57" t="s">
        <v>63</v>
      </c>
      <c r="Z50" s="55">
        <v>74</v>
      </c>
      <c r="AA50" s="57"/>
      <c r="AB50" s="95"/>
      <c r="AC50" s="95"/>
      <c r="AD50" s="95"/>
    </row>
    <row r="51" customHeight="1" spans="1:30">
      <c r="A51" s="62" t="s">
        <v>35</v>
      </c>
      <c r="B51" s="62" t="s">
        <v>36</v>
      </c>
      <c r="C51" s="86">
        <v>2025</v>
      </c>
      <c r="D51" s="55" t="s">
        <v>37</v>
      </c>
      <c r="E51" s="55">
        <v>2545110169</v>
      </c>
      <c r="F51" s="57" t="s">
        <v>95</v>
      </c>
      <c r="G51" s="55">
        <v>80</v>
      </c>
      <c r="H51" s="57">
        <v>0.5</v>
      </c>
      <c r="I51" s="57">
        <f t="shared" si="6"/>
        <v>80.5</v>
      </c>
      <c r="J51" s="57">
        <v>76.53465347</v>
      </c>
      <c r="K51" s="57">
        <v>1</v>
      </c>
      <c r="L51" s="57">
        <f t="shared" si="7"/>
        <v>77.53465347</v>
      </c>
      <c r="M51" s="57">
        <v>78</v>
      </c>
      <c r="N51" s="57">
        <v>0</v>
      </c>
      <c r="O51" s="57">
        <f t="shared" si="8"/>
        <v>78</v>
      </c>
      <c r="P51" s="55">
        <v>60</v>
      </c>
      <c r="Q51" s="57">
        <v>0</v>
      </c>
      <c r="R51" s="57">
        <f t="shared" si="9"/>
        <v>60</v>
      </c>
      <c r="S51" s="55">
        <v>60</v>
      </c>
      <c r="T51" s="57">
        <v>8</v>
      </c>
      <c r="U51" s="57">
        <f t="shared" si="10"/>
        <v>68</v>
      </c>
      <c r="V51" s="57">
        <f t="shared" si="11"/>
        <v>76.5009901025</v>
      </c>
      <c r="W51" s="55">
        <v>47</v>
      </c>
      <c r="X51" s="55">
        <v>45</v>
      </c>
      <c r="Y51" s="57" t="s">
        <v>63</v>
      </c>
      <c r="Z51" s="55">
        <v>74</v>
      </c>
      <c r="AA51" s="57"/>
      <c r="AB51" s="95"/>
      <c r="AC51" s="95"/>
      <c r="AD51" s="95"/>
    </row>
    <row r="52" customHeight="1" spans="1:30">
      <c r="A52" s="26" t="s">
        <v>35</v>
      </c>
      <c r="B52" s="62" t="s">
        <v>36</v>
      </c>
      <c r="C52" s="86">
        <v>2025</v>
      </c>
      <c r="D52" s="55" t="s">
        <v>43</v>
      </c>
      <c r="E52" s="55">
        <v>2545110127</v>
      </c>
      <c r="F52" s="57" t="s">
        <v>96</v>
      </c>
      <c r="G52" s="55">
        <v>80</v>
      </c>
      <c r="H52" s="57">
        <v>1</v>
      </c>
      <c r="I52" s="57">
        <f t="shared" si="6"/>
        <v>81</v>
      </c>
      <c r="J52" s="57">
        <v>75.97727273</v>
      </c>
      <c r="K52" s="57">
        <v>1</v>
      </c>
      <c r="L52" s="57">
        <f t="shared" si="7"/>
        <v>76.97727273</v>
      </c>
      <c r="M52" s="57">
        <v>83</v>
      </c>
      <c r="N52" s="57">
        <v>0</v>
      </c>
      <c r="O52" s="57">
        <f t="shared" si="8"/>
        <v>83</v>
      </c>
      <c r="P52" s="55">
        <v>60</v>
      </c>
      <c r="Q52" s="57">
        <v>0</v>
      </c>
      <c r="R52" s="57">
        <f t="shared" si="9"/>
        <v>60</v>
      </c>
      <c r="S52" s="55">
        <v>60</v>
      </c>
      <c r="T52" s="57">
        <v>6</v>
      </c>
      <c r="U52" s="57">
        <f t="shared" si="10"/>
        <v>66</v>
      </c>
      <c r="V52" s="57">
        <f t="shared" si="11"/>
        <v>76.2829545475</v>
      </c>
      <c r="W52" s="55">
        <v>48</v>
      </c>
      <c r="X52" s="55">
        <v>57</v>
      </c>
      <c r="Y52" s="57" t="s">
        <v>63</v>
      </c>
      <c r="Z52" s="55">
        <v>74</v>
      </c>
      <c r="AA52" s="57"/>
      <c r="AB52" s="95"/>
      <c r="AC52" s="95"/>
      <c r="AD52" s="95"/>
    </row>
    <row r="53" customHeight="1" spans="1:30">
      <c r="A53" s="26" t="s">
        <v>35</v>
      </c>
      <c r="B53" s="62" t="s">
        <v>36</v>
      </c>
      <c r="C53" s="86">
        <v>2025</v>
      </c>
      <c r="D53" s="55" t="s">
        <v>43</v>
      </c>
      <c r="E53" s="55">
        <v>2545110136</v>
      </c>
      <c r="F53" s="57" t="s">
        <v>97</v>
      </c>
      <c r="G53" s="55">
        <v>80</v>
      </c>
      <c r="H53" s="57">
        <v>0.5</v>
      </c>
      <c r="I53" s="57">
        <f t="shared" si="6"/>
        <v>80.5</v>
      </c>
      <c r="J53" s="57">
        <v>77.36633663</v>
      </c>
      <c r="K53" s="57">
        <v>0</v>
      </c>
      <c r="L53" s="57">
        <f t="shared" si="7"/>
        <v>77.36633663</v>
      </c>
      <c r="M53" s="57">
        <v>76</v>
      </c>
      <c r="N53" s="57">
        <v>0</v>
      </c>
      <c r="O53" s="57">
        <f t="shared" si="8"/>
        <v>76</v>
      </c>
      <c r="P53" s="55">
        <v>60</v>
      </c>
      <c r="Q53" s="57">
        <v>0</v>
      </c>
      <c r="R53" s="57">
        <f t="shared" si="9"/>
        <v>60</v>
      </c>
      <c r="S53" s="55">
        <v>60</v>
      </c>
      <c r="T53" s="57">
        <v>0</v>
      </c>
      <c r="U53" s="57">
        <f t="shared" si="10"/>
        <v>60</v>
      </c>
      <c r="V53" s="57">
        <f t="shared" si="11"/>
        <v>75.8747524725</v>
      </c>
      <c r="W53" s="55">
        <v>49</v>
      </c>
      <c r="X53" s="55">
        <v>42</v>
      </c>
      <c r="Y53" s="57" t="s">
        <v>63</v>
      </c>
      <c r="Z53" s="55">
        <v>74</v>
      </c>
      <c r="AA53" s="57"/>
      <c r="AB53" s="95"/>
      <c r="AC53" s="95"/>
      <c r="AD53" s="95"/>
    </row>
    <row r="54" customHeight="1" spans="1:30">
      <c r="A54" s="26" t="s">
        <v>35</v>
      </c>
      <c r="B54" s="62" t="s">
        <v>36</v>
      </c>
      <c r="C54" s="86">
        <v>2025</v>
      </c>
      <c r="D54" s="55" t="s">
        <v>43</v>
      </c>
      <c r="E54" s="55">
        <v>2545110148</v>
      </c>
      <c r="F54" s="57" t="s">
        <v>98</v>
      </c>
      <c r="G54" s="55">
        <v>80</v>
      </c>
      <c r="H54" s="57">
        <v>1.5</v>
      </c>
      <c r="I54" s="57">
        <f t="shared" si="6"/>
        <v>81.5</v>
      </c>
      <c r="J54" s="57">
        <v>76.45544554</v>
      </c>
      <c r="K54" s="57">
        <v>0</v>
      </c>
      <c r="L54" s="57">
        <f t="shared" si="7"/>
        <v>76.45544554</v>
      </c>
      <c r="M54" s="57">
        <v>72.5</v>
      </c>
      <c r="N54" s="57">
        <v>0</v>
      </c>
      <c r="O54" s="57">
        <f t="shared" si="8"/>
        <v>72.5</v>
      </c>
      <c r="P54" s="55">
        <v>60</v>
      </c>
      <c r="Q54" s="57">
        <v>2.9</v>
      </c>
      <c r="R54" s="57">
        <f t="shared" si="9"/>
        <v>62.9</v>
      </c>
      <c r="S54" s="55">
        <v>60</v>
      </c>
      <c r="T54" s="57">
        <v>10.36</v>
      </c>
      <c r="U54" s="57">
        <f t="shared" si="10"/>
        <v>70.36</v>
      </c>
      <c r="V54" s="57">
        <f t="shared" si="11"/>
        <v>75.779584155</v>
      </c>
      <c r="W54" s="55">
        <v>50</v>
      </c>
      <c r="X54" s="55">
        <v>46</v>
      </c>
      <c r="Y54" s="57" t="s">
        <v>63</v>
      </c>
      <c r="Z54" s="55">
        <v>74</v>
      </c>
      <c r="AA54" s="57"/>
      <c r="AB54" s="95"/>
      <c r="AC54" s="95"/>
      <c r="AD54" s="95"/>
    </row>
    <row r="55" customHeight="1" spans="1:30">
      <c r="A55" s="26" t="s">
        <v>35</v>
      </c>
      <c r="B55" s="62" t="s">
        <v>36</v>
      </c>
      <c r="C55" s="86">
        <v>2025</v>
      </c>
      <c r="D55" s="55" t="s">
        <v>43</v>
      </c>
      <c r="E55" s="55">
        <v>2545110135</v>
      </c>
      <c r="F55" s="57" t="s">
        <v>99</v>
      </c>
      <c r="G55" s="55">
        <v>80</v>
      </c>
      <c r="H55" s="57">
        <v>6</v>
      </c>
      <c r="I55" s="57">
        <f t="shared" si="6"/>
        <v>86</v>
      </c>
      <c r="J55" s="57">
        <v>75.12871287</v>
      </c>
      <c r="K55" s="57">
        <v>1</v>
      </c>
      <c r="L55" s="57">
        <f t="shared" si="7"/>
        <v>76.12871287</v>
      </c>
      <c r="M55" s="57">
        <v>68.5</v>
      </c>
      <c r="N55" s="57">
        <v>0</v>
      </c>
      <c r="O55" s="57">
        <f t="shared" si="8"/>
        <v>68.5</v>
      </c>
      <c r="P55" s="55">
        <v>60</v>
      </c>
      <c r="Q55" s="57">
        <v>0.8</v>
      </c>
      <c r="R55" s="57">
        <f t="shared" si="9"/>
        <v>60.8</v>
      </c>
      <c r="S55" s="55">
        <v>60</v>
      </c>
      <c r="T55" s="57">
        <v>9.16</v>
      </c>
      <c r="U55" s="57">
        <f t="shared" si="10"/>
        <v>69.16</v>
      </c>
      <c r="V55" s="57">
        <f t="shared" si="11"/>
        <v>75.6195346525</v>
      </c>
      <c r="W55" s="55">
        <v>51</v>
      </c>
      <c r="X55" s="55">
        <v>52</v>
      </c>
      <c r="Y55" s="57" t="s">
        <v>40</v>
      </c>
      <c r="Z55" s="55">
        <v>74</v>
      </c>
      <c r="AA55" s="57"/>
      <c r="AB55" s="95"/>
      <c r="AC55" s="95"/>
      <c r="AD55" s="95"/>
    </row>
    <row r="56" customHeight="1" spans="1:30">
      <c r="A56" s="62" t="s">
        <v>35</v>
      </c>
      <c r="B56" s="62" t="s">
        <v>36</v>
      </c>
      <c r="C56" s="86">
        <v>2025</v>
      </c>
      <c r="D56" s="55" t="s">
        <v>37</v>
      </c>
      <c r="E56" s="55">
        <v>2545110158</v>
      </c>
      <c r="F56" s="57" t="s">
        <v>100</v>
      </c>
      <c r="G56" s="55">
        <v>80</v>
      </c>
      <c r="H56" s="57">
        <v>0.5</v>
      </c>
      <c r="I56" s="57">
        <f t="shared" si="6"/>
        <v>80.5</v>
      </c>
      <c r="J56" s="57">
        <v>76.04950495</v>
      </c>
      <c r="K56" s="57">
        <v>0</v>
      </c>
      <c r="L56" s="57">
        <f t="shared" si="7"/>
        <v>76.04950495</v>
      </c>
      <c r="M56" s="57">
        <v>80.5</v>
      </c>
      <c r="N56" s="57">
        <v>0</v>
      </c>
      <c r="O56" s="57">
        <f t="shared" si="8"/>
        <v>80.5</v>
      </c>
      <c r="P56" s="55">
        <v>60</v>
      </c>
      <c r="Q56" s="57">
        <v>0</v>
      </c>
      <c r="R56" s="57">
        <f t="shared" si="9"/>
        <v>60</v>
      </c>
      <c r="S56" s="55">
        <v>60</v>
      </c>
      <c r="T56" s="57">
        <v>0</v>
      </c>
      <c r="U56" s="57">
        <f t="shared" si="10"/>
        <v>60</v>
      </c>
      <c r="V56" s="57">
        <f t="shared" si="11"/>
        <v>75.1121287125</v>
      </c>
      <c r="W56" s="55">
        <v>52</v>
      </c>
      <c r="X56" s="55">
        <v>50</v>
      </c>
      <c r="Y56" s="57" t="s">
        <v>40</v>
      </c>
      <c r="Z56" s="55">
        <v>74</v>
      </c>
      <c r="AA56" s="57"/>
      <c r="AB56" s="95"/>
      <c r="AC56" s="95"/>
      <c r="AD56" s="95"/>
    </row>
    <row r="57" customHeight="1" spans="1:30">
      <c r="A57" s="62" t="s">
        <v>35</v>
      </c>
      <c r="B57" s="62" t="s">
        <v>36</v>
      </c>
      <c r="C57" s="86">
        <v>2025</v>
      </c>
      <c r="D57" s="55" t="s">
        <v>37</v>
      </c>
      <c r="E57" s="55">
        <v>2545110172</v>
      </c>
      <c r="F57" s="57" t="s">
        <v>101</v>
      </c>
      <c r="G57" s="55">
        <v>80</v>
      </c>
      <c r="H57" s="57">
        <v>-4</v>
      </c>
      <c r="I57" s="57">
        <f t="shared" si="6"/>
        <v>76</v>
      </c>
      <c r="J57" s="57">
        <v>76.41584158</v>
      </c>
      <c r="K57" s="57">
        <v>0</v>
      </c>
      <c r="L57" s="57">
        <f t="shared" si="7"/>
        <v>76.41584158</v>
      </c>
      <c r="M57" s="57">
        <v>80.5</v>
      </c>
      <c r="N57" s="57">
        <v>0</v>
      </c>
      <c r="O57" s="57">
        <f t="shared" si="8"/>
        <v>80.5</v>
      </c>
      <c r="P57" s="55">
        <v>60</v>
      </c>
      <c r="Q57" s="57">
        <v>0</v>
      </c>
      <c r="R57" s="57">
        <f t="shared" si="9"/>
        <v>60</v>
      </c>
      <c r="S57" s="55">
        <v>60</v>
      </c>
      <c r="T57" s="57">
        <v>2</v>
      </c>
      <c r="U57" s="57">
        <f t="shared" si="10"/>
        <v>62</v>
      </c>
      <c r="V57" s="57">
        <f t="shared" si="11"/>
        <v>75.036881185</v>
      </c>
      <c r="W57" s="55">
        <v>53</v>
      </c>
      <c r="X57" s="55">
        <v>48</v>
      </c>
      <c r="Y57" s="57" t="s">
        <v>40</v>
      </c>
      <c r="Z57" s="55">
        <v>74</v>
      </c>
      <c r="AA57" s="57"/>
      <c r="AB57" s="95"/>
      <c r="AC57" s="95"/>
      <c r="AD57" s="95"/>
    </row>
    <row r="58" customHeight="1" spans="1:30">
      <c r="A58" s="62" t="s">
        <v>35</v>
      </c>
      <c r="B58" s="62" t="s">
        <v>36</v>
      </c>
      <c r="C58" s="86">
        <v>2025</v>
      </c>
      <c r="D58" s="55" t="s">
        <v>37</v>
      </c>
      <c r="E58" s="55">
        <v>2545110163</v>
      </c>
      <c r="F58" s="57" t="s">
        <v>102</v>
      </c>
      <c r="G58" s="55">
        <v>80</v>
      </c>
      <c r="H58" s="57">
        <v>-13</v>
      </c>
      <c r="I58" s="57">
        <f t="shared" si="6"/>
        <v>67</v>
      </c>
      <c r="J58" s="57">
        <v>75.06930693</v>
      </c>
      <c r="K58" s="57">
        <v>0</v>
      </c>
      <c r="L58" s="57">
        <f t="shared" si="7"/>
        <v>75.06930693</v>
      </c>
      <c r="M58" s="57">
        <v>82</v>
      </c>
      <c r="N58" s="57">
        <v>0</v>
      </c>
      <c r="O58" s="57">
        <f t="shared" si="8"/>
        <v>82</v>
      </c>
      <c r="P58" s="55">
        <v>60</v>
      </c>
      <c r="Q58" s="57">
        <v>0</v>
      </c>
      <c r="R58" s="57">
        <f t="shared" si="9"/>
        <v>60</v>
      </c>
      <c r="S58" s="55">
        <v>60</v>
      </c>
      <c r="T58" s="57">
        <v>10</v>
      </c>
      <c r="U58" s="57">
        <f t="shared" si="10"/>
        <v>70</v>
      </c>
      <c r="V58" s="57">
        <f t="shared" si="11"/>
        <v>73.6019801975</v>
      </c>
      <c r="W58" s="55">
        <v>54</v>
      </c>
      <c r="X58" s="55">
        <v>53</v>
      </c>
      <c r="Y58" s="57" t="s">
        <v>40</v>
      </c>
      <c r="Z58" s="55">
        <v>74</v>
      </c>
      <c r="AA58" s="57"/>
      <c r="AB58" s="95"/>
      <c r="AC58" s="95"/>
      <c r="AD58" s="95"/>
    </row>
    <row r="59" customHeight="1" spans="1:30">
      <c r="A59" s="26" t="s">
        <v>35</v>
      </c>
      <c r="B59" s="62" t="s">
        <v>36</v>
      </c>
      <c r="C59" s="86">
        <v>2025</v>
      </c>
      <c r="D59" s="55" t="s">
        <v>43</v>
      </c>
      <c r="E59" s="55">
        <v>2545110142</v>
      </c>
      <c r="F59" s="57" t="s">
        <v>103</v>
      </c>
      <c r="G59" s="55">
        <v>80</v>
      </c>
      <c r="H59" s="57">
        <v>-1</v>
      </c>
      <c r="I59" s="57">
        <f t="shared" si="6"/>
        <v>79</v>
      </c>
      <c r="J59" s="57">
        <v>73.78217822</v>
      </c>
      <c r="K59" s="57">
        <v>0</v>
      </c>
      <c r="L59" s="57">
        <f t="shared" si="7"/>
        <v>73.78217822</v>
      </c>
      <c r="M59" s="57">
        <v>72.5</v>
      </c>
      <c r="N59" s="57">
        <v>0</v>
      </c>
      <c r="O59" s="57">
        <f t="shared" si="8"/>
        <v>72.5</v>
      </c>
      <c r="P59" s="55">
        <v>60</v>
      </c>
      <c r="Q59" s="57">
        <v>0</v>
      </c>
      <c r="R59" s="57">
        <f t="shared" si="9"/>
        <v>60</v>
      </c>
      <c r="S59" s="55">
        <v>60</v>
      </c>
      <c r="T59" s="57">
        <v>0</v>
      </c>
      <c r="U59" s="57">
        <f t="shared" si="10"/>
        <v>60</v>
      </c>
      <c r="V59" s="57">
        <f t="shared" si="11"/>
        <v>72.861633665</v>
      </c>
      <c r="W59" s="55">
        <v>55</v>
      </c>
      <c r="X59" s="55">
        <v>54</v>
      </c>
      <c r="Y59" s="57" t="s">
        <v>63</v>
      </c>
      <c r="Z59" s="55">
        <v>74</v>
      </c>
      <c r="AA59" s="57"/>
      <c r="AB59" s="95"/>
      <c r="AC59" s="95"/>
      <c r="AD59" s="95"/>
    </row>
    <row r="60" customHeight="1" spans="1:30">
      <c r="A60" s="26" t="s">
        <v>35</v>
      </c>
      <c r="B60" s="62" t="s">
        <v>36</v>
      </c>
      <c r="C60" s="86">
        <v>2025</v>
      </c>
      <c r="D60" s="55" t="s">
        <v>43</v>
      </c>
      <c r="E60" s="55">
        <v>2545110143</v>
      </c>
      <c r="F60" s="57" t="s">
        <v>104</v>
      </c>
      <c r="G60" s="55">
        <v>80</v>
      </c>
      <c r="H60" s="57">
        <v>-0.5</v>
      </c>
      <c r="I60" s="57">
        <f t="shared" si="6"/>
        <v>79.5</v>
      </c>
      <c r="J60" s="57">
        <v>76.43564356</v>
      </c>
      <c r="K60" s="57">
        <v>1</v>
      </c>
      <c r="L60" s="57">
        <f t="shared" si="7"/>
        <v>77.43564356</v>
      </c>
      <c r="M60" s="57">
        <v>74.5</v>
      </c>
      <c r="N60" s="57">
        <v>0</v>
      </c>
      <c r="O60" s="57">
        <f t="shared" si="8"/>
        <v>74.5</v>
      </c>
      <c r="P60" s="55">
        <v>60</v>
      </c>
      <c r="Q60" s="57">
        <v>0</v>
      </c>
      <c r="R60" s="57">
        <f t="shared" si="9"/>
        <v>60</v>
      </c>
      <c r="S60" s="55">
        <v>60</v>
      </c>
      <c r="T60" s="57">
        <v>24.99</v>
      </c>
      <c r="U60" s="57">
        <f t="shared" si="10"/>
        <v>84.99</v>
      </c>
      <c r="V60" s="57">
        <f t="shared" si="11"/>
        <v>77.00123267</v>
      </c>
      <c r="W60" s="55">
        <v>56</v>
      </c>
      <c r="X60" s="55">
        <v>47</v>
      </c>
      <c r="Y60" s="57" t="s">
        <v>40</v>
      </c>
      <c r="Z60" s="55">
        <v>74</v>
      </c>
      <c r="AA60" s="57"/>
      <c r="AB60" s="95"/>
      <c r="AC60" s="95"/>
      <c r="AD60" s="95"/>
    </row>
    <row r="61" customHeight="1" spans="1:30">
      <c r="A61" s="62" t="s">
        <v>35</v>
      </c>
      <c r="B61" s="62" t="s">
        <v>36</v>
      </c>
      <c r="C61" s="86">
        <v>2025</v>
      </c>
      <c r="D61" s="55" t="s">
        <v>37</v>
      </c>
      <c r="E61" s="55">
        <v>2545110173</v>
      </c>
      <c r="F61" s="57" t="s">
        <v>105</v>
      </c>
      <c r="G61" s="55">
        <v>80</v>
      </c>
      <c r="H61" s="57">
        <v>-5</v>
      </c>
      <c r="I61" s="57">
        <f t="shared" si="6"/>
        <v>75</v>
      </c>
      <c r="J61" s="57">
        <v>73.53465347</v>
      </c>
      <c r="K61" s="57">
        <v>1</v>
      </c>
      <c r="L61" s="57">
        <f t="shared" si="7"/>
        <v>74.53465347</v>
      </c>
      <c r="M61" s="57">
        <v>60</v>
      </c>
      <c r="N61" s="57">
        <v>0</v>
      </c>
      <c r="O61" s="57">
        <f t="shared" si="8"/>
        <v>60</v>
      </c>
      <c r="P61" s="55">
        <v>60</v>
      </c>
      <c r="Q61" s="57">
        <v>0</v>
      </c>
      <c r="R61" s="57">
        <f t="shared" si="9"/>
        <v>60</v>
      </c>
      <c r="S61" s="55">
        <v>55</v>
      </c>
      <c r="T61" s="57">
        <v>3</v>
      </c>
      <c r="U61" s="57">
        <f t="shared" si="10"/>
        <v>58</v>
      </c>
      <c r="V61" s="57">
        <f t="shared" si="11"/>
        <v>72.3009901025</v>
      </c>
      <c r="W61" s="55">
        <v>57</v>
      </c>
      <c r="X61" s="55">
        <v>55</v>
      </c>
      <c r="Y61" s="57" t="s">
        <v>40</v>
      </c>
      <c r="Z61" s="55">
        <v>74</v>
      </c>
      <c r="AA61" s="57"/>
      <c r="AB61" s="95"/>
      <c r="AC61" s="95"/>
      <c r="AD61" s="95"/>
    </row>
    <row r="62" customHeight="1" spans="1:30">
      <c r="A62" s="26" t="s">
        <v>35</v>
      </c>
      <c r="B62" s="62" t="s">
        <v>36</v>
      </c>
      <c r="C62" s="86">
        <v>2025</v>
      </c>
      <c r="D62" s="55" t="s">
        <v>43</v>
      </c>
      <c r="E62" s="55">
        <v>2545110147</v>
      </c>
      <c r="F62" s="57" t="s">
        <v>106</v>
      </c>
      <c r="G62" s="55">
        <v>80</v>
      </c>
      <c r="H62" s="57">
        <v>-3</v>
      </c>
      <c r="I62" s="57">
        <f t="shared" si="6"/>
        <v>77</v>
      </c>
      <c r="J62" s="57">
        <v>71.37623762</v>
      </c>
      <c r="K62" s="57">
        <v>0</v>
      </c>
      <c r="L62" s="57">
        <f t="shared" si="7"/>
        <v>71.37623762</v>
      </c>
      <c r="M62" s="57">
        <v>81</v>
      </c>
      <c r="N62" s="57">
        <v>1</v>
      </c>
      <c r="O62" s="57">
        <f t="shared" si="8"/>
        <v>82</v>
      </c>
      <c r="P62" s="55">
        <v>60</v>
      </c>
      <c r="Q62" s="57">
        <v>0</v>
      </c>
      <c r="R62" s="57">
        <f t="shared" si="9"/>
        <v>60</v>
      </c>
      <c r="S62" s="55">
        <v>60</v>
      </c>
      <c r="T62" s="57">
        <v>1</v>
      </c>
      <c r="U62" s="57">
        <f t="shared" si="10"/>
        <v>61</v>
      </c>
      <c r="V62" s="57">
        <f t="shared" si="11"/>
        <v>71.382178215</v>
      </c>
      <c r="W62" s="55">
        <v>58</v>
      </c>
      <c r="X62" s="55">
        <v>61</v>
      </c>
      <c r="Y62" s="57" t="s">
        <v>63</v>
      </c>
      <c r="Z62" s="55">
        <v>74</v>
      </c>
      <c r="AA62" s="57"/>
      <c r="AB62" s="95"/>
      <c r="AC62" s="95"/>
      <c r="AD62" s="95"/>
    </row>
    <row r="63" customHeight="1" spans="1:30">
      <c r="A63" s="26" t="s">
        <v>35</v>
      </c>
      <c r="B63" s="62" t="s">
        <v>36</v>
      </c>
      <c r="C63" s="86">
        <v>2025</v>
      </c>
      <c r="D63" s="55" t="s">
        <v>47</v>
      </c>
      <c r="E63" s="55">
        <v>2545110107</v>
      </c>
      <c r="F63" s="57" t="s">
        <v>107</v>
      </c>
      <c r="G63" s="55">
        <v>80</v>
      </c>
      <c r="H63" s="57">
        <v>2</v>
      </c>
      <c r="I63" s="57">
        <f t="shared" si="6"/>
        <v>82</v>
      </c>
      <c r="J63" s="57">
        <v>66.98095238</v>
      </c>
      <c r="K63" s="57">
        <v>1.5</v>
      </c>
      <c r="L63" s="57">
        <f t="shared" si="7"/>
        <v>68.48095238</v>
      </c>
      <c r="M63" s="57">
        <v>95</v>
      </c>
      <c r="N63" s="57">
        <v>1.5</v>
      </c>
      <c r="O63" s="57">
        <f t="shared" si="8"/>
        <v>96.5</v>
      </c>
      <c r="P63" s="55">
        <v>60</v>
      </c>
      <c r="Q63" s="57">
        <v>3.5</v>
      </c>
      <c r="R63" s="57">
        <f t="shared" si="9"/>
        <v>63.5</v>
      </c>
      <c r="S63" s="55">
        <v>60</v>
      </c>
      <c r="T63" s="57">
        <v>14</v>
      </c>
      <c r="U63" s="57">
        <f t="shared" si="10"/>
        <v>74</v>
      </c>
      <c r="V63" s="57">
        <f t="shared" si="11"/>
        <v>71.260714285</v>
      </c>
      <c r="W63" s="55">
        <v>59</v>
      </c>
      <c r="X63" s="55">
        <v>68</v>
      </c>
      <c r="Y63" s="57" t="s">
        <v>63</v>
      </c>
      <c r="Z63" s="55">
        <v>74</v>
      </c>
      <c r="AA63" s="57"/>
      <c r="AB63" s="95"/>
      <c r="AC63" s="95"/>
      <c r="AD63" s="95"/>
    </row>
    <row r="64" customHeight="1" spans="1:30">
      <c r="A64" s="26" t="s">
        <v>35</v>
      </c>
      <c r="B64" s="62" t="s">
        <v>36</v>
      </c>
      <c r="C64" s="86">
        <v>2025</v>
      </c>
      <c r="D64" s="55" t="s">
        <v>43</v>
      </c>
      <c r="E64" s="55">
        <v>2545110134</v>
      </c>
      <c r="F64" s="57" t="s">
        <v>108</v>
      </c>
      <c r="G64" s="55">
        <v>80</v>
      </c>
      <c r="H64" s="57">
        <v>0</v>
      </c>
      <c r="I64" s="57">
        <f t="shared" si="6"/>
        <v>80</v>
      </c>
      <c r="J64" s="57">
        <v>72.18811881</v>
      </c>
      <c r="K64" s="57">
        <v>0</v>
      </c>
      <c r="L64" s="57">
        <f t="shared" si="7"/>
        <v>72.18811881</v>
      </c>
      <c r="M64" s="57">
        <v>60</v>
      </c>
      <c r="N64" s="57">
        <v>0</v>
      </c>
      <c r="O64" s="57">
        <f t="shared" si="8"/>
        <v>60</v>
      </c>
      <c r="P64" s="55">
        <v>60</v>
      </c>
      <c r="Q64" s="57">
        <v>0</v>
      </c>
      <c r="R64" s="57">
        <f t="shared" si="9"/>
        <v>60</v>
      </c>
      <c r="S64" s="55">
        <v>60</v>
      </c>
      <c r="T64" s="57">
        <v>0</v>
      </c>
      <c r="U64" s="57">
        <f t="shared" si="10"/>
        <v>60</v>
      </c>
      <c r="V64" s="57">
        <f t="shared" si="11"/>
        <v>71.1410891075</v>
      </c>
      <c r="W64" s="55">
        <v>60</v>
      </c>
      <c r="X64" s="55">
        <v>58</v>
      </c>
      <c r="Y64" s="57" t="s">
        <v>63</v>
      </c>
      <c r="Z64" s="55">
        <v>74</v>
      </c>
      <c r="AA64" s="57"/>
      <c r="AB64" s="95"/>
      <c r="AC64" s="95"/>
      <c r="AD64" s="95"/>
    </row>
    <row r="65" customHeight="1" spans="1:30">
      <c r="A65" s="26" t="s">
        <v>35</v>
      </c>
      <c r="B65" s="62" t="s">
        <v>36</v>
      </c>
      <c r="C65" s="86">
        <v>2025</v>
      </c>
      <c r="D65" s="55" t="s">
        <v>43</v>
      </c>
      <c r="E65" s="55">
        <v>2545110146</v>
      </c>
      <c r="F65" s="57" t="s">
        <v>109</v>
      </c>
      <c r="G65" s="55">
        <v>80</v>
      </c>
      <c r="H65" s="57">
        <v>-10</v>
      </c>
      <c r="I65" s="57">
        <f t="shared" si="6"/>
        <v>70</v>
      </c>
      <c r="J65" s="57">
        <v>71.24752475</v>
      </c>
      <c r="K65" s="57">
        <v>0</v>
      </c>
      <c r="L65" s="57">
        <f t="shared" si="7"/>
        <v>71.24752475</v>
      </c>
      <c r="M65" s="57">
        <v>63</v>
      </c>
      <c r="N65" s="57">
        <v>0</v>
      </c>
      <c r="O65" s="57">
        <f t="shared" si="8"/>
        <v>63</v>
      </c>
      <c r="P65" s="55">
        <v>60</v>
      </c>
      <c r="Q65" s="57">
        <v>0</v>
      </c>
      <c r="R65" s="57">
        <f t="shared" si="9"/>
        <v>60</v>
      </c>
      <c r="S65" s="55">
        <v>60</v>
      </c>
      <c r="T65" s="57">
        <v>24.59</v>
      </c>
      <c r="U65" s="57">
        <f t="shared" si="10"/>
        <v>84.59</v>
      </c>
      <c r="V65" s="57">
        <f t="shared" si="11"/>
        <v>70.8151435625</v>
      </c>
      <c r="W65" s="55">
        <v>61</v>
      </c>
      <c r="X65" s="55">
        <v>62</v>
      </c>
      <c r="Y65" s="57" t="s">
        <v>63</v>
      </c>
      <c r="Z65" s="55">
        <v>74</v>
      </c>
      <c r="AA65" s="57"/>
      <c r="AB65" s="95"/>
      <c r="AC65" s="95"/>
      <c r="AD65" s="95"/>
    </row>
    <row r="66" customHeight="1" spans="1:30">
      <c r="A66" s="26" t="s">
        <v>35</v>
      </c>
      <c r="B66" s="62" t="s">
        <v>36</v>
      </c>
      <c r="C66" s="86">
        <v>2025</v>
      </c>
      <c r="D66" s="55" t="s">
        <v>47</v>
      </c>
      <c r="E66" s="55">
        <v>2545110110</v>
      </c>
      <c r="F66" s="57" t="s">
        <v>110</v>
      </c>
      <c r="G66" s="55">
        <v>80</v>
      </c>
      <c r="H66" s="57">
        <v>-1.5</v>
      </c>
      <c r="I66" s="57">
        <f t="shared" si="6"/>
        <v>78.5</v>
      </c>
      <c r="J66" s="57">
        <v>70.03960396</v>
      </c>
      <c r="K66" s="57">
        <v>0</v>
      </c>
      <c r="L66" s="57">
        <f t="shared" si="7"/>
        <v>70.03960396</v>
      </c>
      <c r="M66" s="57">
        <v>66.5</v>
      </c>
      <c r="N66" s="57">
        <v>0</v>
      </c>
      <c r="O66" s="57">
        <f t="shared" si="8"/>
        <v>66.5</v>
      </c>
      <c r="P66" s="55">
        <v>60</v>
      </c>
      <c r="Q66" s="57">
        <v>0</v>
      </c>
      <c r="R66" s="57">
        <f t="shared" si="9"/>
        <v>60</v>
      </c>
      <c r="S66" s="55">
        <v>60</v>
      </c>
      <c r="T66" s="57">
        <v>17</v>
      </c>
      <c r="U66" s="57">
        <f t="shared" si="10"/>
        <v>77</v>
      </c>
      <c r="V66" s="57">
        <f t="shared" si="11"/>
        <v>70.55470297</v>
      </c>
      <c r="W66" s="55">
        <v>62</v>
      </c>
      <c r="X66" s="55">
        <v>67</v>
      </c>
      <c r="Y66" s="57" t="s">
        <v>63</v>
      </c>
      <c r="Z66" s="55">
        <v>74</v>
      </c>
      <c r="AA66" s="57"/>
      <c r="AB66" s="95"/>
      <c r="AC66" s="95"/>
      <c r="AD66" s="95"/>
    </row>
    <row r="67" customHeight="1" spans="1:30">
      <c r="A67" s="26" t="s">
        <v>35</v>
      </c>
      <c r="B67" s="62" t="s">
        <v>36</v>
      </c>
      <c r="C67" s="86">
        <v>2025</v>
      </c>
      <c r="D67" s="55" t="s">
        <v>43</v>
      </c>
      <c r="E67" s="55">
        <v>2545110137</v>
      </c>
      <c r="F67" s="57" t="s">
        <v>111</v>
      </c>
      <c r="G67" s="55">
        <v>80</v>
      </c>
      <c r="H67" s="57">
        <v>-4.5</v>
      </c>
      <c r="I67" s="57">
        <f t="shared" si="6"/>
        <v>75.5</v>
      </c>
      <c r="J67" s="57">
        <v>70.73267327</v>
      </c>
      <c r="K67" s="57">
        <v>0</v>
      </c>
      <c r="L67" s="57">
        <f t="shared" si="7"/>
        <v>70.73267327</v>
      </c>
      <c r="M67" s="57">
        <v>78.5</v>
      </c>
      <c r="N67" s="57">
        <v>0</v>
      </c>
      <c r="O67" s="57">
        <f t="shared" si="8"/>
        <v>78.5</v>
      </c>
      <c r="P67" s="55">
        <v>60</v>
      </c>
      <c r="Q67" s="57">
        <v>0</v>
      </c>
      <c r="R67" s="57">
        <f t="shared" si="9"/>
        <v>60</v>
      </c>
      <c r="S67" s="55">
        <v>60</v>
      </c>
      <c r="T67" s="57">
        <v>0</v>
      </c>
      <c r="U67" s="57">
        <f t="shared" si="10"/>
        <v>60</v>
      </c>
      <c r="V67" s="57">
        <f t="shared" si="11"/>
        <v>70.5245049525</v>
      </c>
      <c r="W67" s="55">
        <v>63</v>
      </c>
      <c r="X67" s="55">
        <v>64</v>
      </c>
      <c r="Y67" s="57" t="s">
        <v>63</v>
      </c>
      <c r="Z67" s="55">
        <v>74</v>
      </c>
      <c r="AA67" s="57"/>
      <c r="AB67" s="95"/>
      <c r="AC67" s="95"/>
      <c r="AD67" s="95"/>
    </row>
    <row r="68" customHeight="1" spans="1:30">
      <c r="A68" s="26" t="s">
        <v>35</v>
      </c>
      <c r="B68" s="62" t="s">
        <v>36</v>
      </c>
      <c r="C68" s="86">
        <v>2025</v>
      </c>
      <c r="D68" s="55" t="s">
        <v>43</v>
      </c>
      <c r="E68" s="55">
        <v>2545110145</v>
      </c>
      <c r="F68" s="57" t="s">
        <v>112</v>
      </c>
      <c r="G68" s="55">
        <v>80</v>
      </c>
      <c r="H68" s="57">
        <v>-12</v>
      </c>
      <c r="I68" s="57">
        <f t="shared" si="6"/>
        <v>68</v>
      </c>
      <c r="J68" s="57">
        <v>71.88118812</v>
      </c>
      <c r="K68" s="57">
        <v>0</v>
      </c>
      <c r="L68" s="57">
        <f t="shared" si="7"/>
        <v>71.88118812</v>
      </c>
      <c r="M68" s="57">
        <v>75</v>
      </c>
      <c r="N68" s="57">
        <v>0</v>
      </c>
      <c r="O68" s="57">
        <f t="shared" si="8"/>
        <v>75</v>
      </c>
      <c r="P68" s="55">
        <v>60</v>
      </c>
      <c r="Q68" s="57">
        <v>0</v>
      </c>
      <c r="R68" s="57">
        <f t="shared" si="9"/>
        <v>60</v>
      </c>
      <c r="S68" s="55">
        <v>60</v>
      </c>
      <c r="T68" s="57">
        <v>0</v>
      </c>
      <c r="U68" s="57">
        <f t="shared" si="10"/>
        <v>60</v>
      </c>
      <c r="V68" s="57">
        <f t="shared" si="11"/>
        <v>70.46089109</v>
      </c>
      <c r="W68" s="55">
        <v>64</v>
      </c>
      <c r="X68" s="55">
        <v>60</v>
      </c>
      <c r="Y68" s="57" t="s">
        <v>40</v>
      </c>
      <c r="Z68" s="55">
        <v>74</v>
      </c>
      <c r="AA68" s="57"/>
      <c r="AB68" s="95"/>
      <c r="AC68" s="95"/>
      <c r="AD68" s="95"/>
    </row>
    <row r="69" customHeight="1" spans="1:30">
      <c r="A69" s="62" t="s">
        <v>35</v>
      </c>
      <c r="B69" s="62" t="s">
        <v>36</v>
      </c>
      <c r="C69" s="86">
        <v>2025</v>
      </c>
      <c r="D69" s="55" t="s">
        <v>37</v>
      </c>
      <c r="E69" s="55">
        <v>2545110164</v>
      </c>
      <c r="F69" s="57" t="s">
        <v>113</v>
      </c>
      <c r="G69" s="55">
        <v>80</v>
      </c>
      <c r="H69" s="57">
        <v>-10</v>
      </c>
      <c r="I69" s="57">
        <f t="shared" si="6"/>
        <v>70</v>
      </c>
      <c r="J69" s="57">
        <v>70.28712871</v>
      </c>
      <c r="K69" s="57">
        <v>1</v>
      </c>
      <c r="L69" s="57">
        <f t="shared" si="7"/>
        <v>71.28712871</v>
      </c>
      <c r="M69" s="57">
        <v>69</v>
      </c>
      <c r="N69" s="57">
        <v>0</v>
      </c>
      <c r="O69" s="57">
        <f t="shared" si="8"/>
        <v>69</v>
      </c>
      <c r="P69" s="55">
        <v>60</v>
      </c>
      <c r="Q69" s="57">
        <v>0</v>
      </c>
      <c r="R69" s="57">
        <f t="shared" si="9"/>
        <v>60</v>
      </c>
      <c r="S69" s="55">
        <v>60</v>
      </c>
      <c r="T69" s="57">
        <v>0</v>
      </c>
      <c r="U69" s="57">
        <f t="shared" si="10"/>
        <v>60</v>
      </c>
      <c r="V69" s="57">
        <f t="shared" si="11"/>
        <v>69.9153465325</v>
      </c>
      <c r="W69" s="55">
        <v>65</v>
      </c>
      <c r="X69" s="55">
        <v>65</v>
      </c>
      <c r="Y69" s="57" t="s">
        <v>63</v>
      </c>
      <c r="Z69" s="55">
        <v>74</v>
      </c>
      <c r="AA69" s="57"/>
      <c r="AB69" s="95"/>
      <c r="AC69" s="95"/>
      <c r="AD69" s="95"/>
    </row>
    <row r="70" customHeight="1" spans="1:30">
      <c r="A70" s="26" t="s">
        <v>35</v>
      </c>
      <c r="B70" s="62" t="s">
        <v>36</v>
      </c>
      <c r="C70" s="86">
        <v>2025</v>
      </c>
      <c r="D70" s="55" t="s">
        <v>43</v>
      </c>
      <c r="E70" s="55">
        <v>2545110144</v>
      </c>
      <c r="F70" s="57" t="s">
        <v>114</v>
      </c>
      <c r="G70" s="55">
        <v>80</v>
      </c>
      <c r="H70" s="57">
        <v>-10</v>
      </c>
      <c r="I70" s="57">
        <f t="shared" si="6"/>
        <v>70</v>
      </c>
      <c r="J70" s="57">
        <v>70.63636364</v>
      </c>
      <c r="K70" s="57">
        <v>0</v>
      </c>
      <c r="L70" s="57">
        <f t="shared" si="7"/>
        <v>70.63636364</v>
      </c>
      <c r="M70" s="57">
        <v>68</v>
      </c>
      <c r="N70" s="57">
        <v>0</v>
      </c>
      <c r="O70" s="57">
        <f t="shared" si="8"/>
        <v>68</v>
      </c>
      <c r="P70" s="55">
        <v>60</v>
      </c>
      <c r="Q70" s="57">
        <v>0</v>
      </c>
      <c r="R70" s="57">
        <f t="shared" si="9"/>
        <v>60</v>
      </c>
      <c r="S70" s="55">
        <v>60</v>
      </c>
      <c r="T70" s="57">
        <v>0</v>
      </c>
      <c r="U70" s="57">
        <f t="shared" si="10"/>
        <v>60</v>
      </c>
      <c r="V70" s="57">
        <f t="shared" si="11"/>
        <v>69.37727273</v>
      </c>
      <c r="W70" s="55">
        <v>66</v>
      </c>
      <c r="X70" s="55">
        <v>71</v>
      </c>
      <c r="Y70" s="57" t="s">
        <v>63</v>
      </c>
      <c r="Z70" s="55">
        <v>74</v>
      </c>
      <c r="AA70" s="57"/>
      <c r="AB70" s="95"/>
      <c r="AC70" s="95"/>
      <c r="AD70" s="95"/>
    </row>
    <row r="71" customHeight="1" spans="1:30">
      <c r="A71" s="62" t="s">
        <v>35</v>
      </c>
      <c r="B71" s="62" t="s">
        <v>36</v>
      </c>
      <c r="C71" s="86">
        <v>2025</v>
      </c>
      <c r="D71" s="55" t="s">
        <v>37</v>
      </c>
      <c r="E71" s="55">
        <v>2545110176</v>
      </c>
      <c r="F71" s="57" t="s">
        <v>115</v>
      </c>
      <c r="G71" s="55">
        <v>80</v>
      </c>
      <c r="H71" s="57">
        <v>-13</v>
      </c>
      <c r="I71" s="57">
        <f t="shared" si="6"/>
        <v>67</v>
      </c>
      <c r="J71" s="57">
        <v>69.92079</v>
      </c>
      <c r="K71" s="57">
        <v>1</v>
      </c>
      <c r="L71" s="57">
        <f t="shared" si="7"/>
        <v>70.92079</v>
      </c>
      <c r="M71" s="57">
        <v>68</v>
      </c>
      <c r="N71" s="57">
        <v>0</v>
      </c>
      <c r="O71" s="57">
        <f t="shared" si="8"/>
        <v>68</v>
      </c>
      <c r="P71" s="55">
        <v>60</v>
      </c>
      <c r="Q71" s="57">
        <v>0</v>
      </c>
      <c r="R71" s="57">
        <f t="shared" si="9"/>
        <v>60</v>
      </c>
      <c r="S71" s="55">
        <v>60</v>
      </c>
      <c r="T71" s="57">
        <v>0</v>
      </c>
      <c r="U71" s="57">
        <f t="shared" si="10"/>
        <v>60</v>
      </c>
      <c r="V71" s="57">
        <f t="shared" si="11"/>
        <v>69.2905925</v>
      </c>
      <c r="W71" s="55">
        <v>67</v>
      </c>
      <c r="X71" s="55">
        <v>69</v>
      </c>
      <c r="Y71" s="57" t="s">
        <v>40</v>
      </c>
      <c r="Z71" s="55">
        <v>74</v>
      </c>
      <c r="AA71" s="57"/>
      <c r="AB71" s="95"/>
      <c r="AC71" s="95"/>
      <c r="AD71" s="95"/>
    </row>
    <row r="72" customHeight="1" spans="1:30">
      <c r="A72" s="62" t="s">
        <v>35</v>
      </c>
      <c r="B72" s="62" t="s">
        <v>36</v>
      </c>
      <c r="C72" s="86">
        <v>2025</v>
      </c>
      <c r="D72" s="55" t="s">
        <v>37</v>
      </c>
      <c r="E72" s="55">
        <v>2545110174</v>
      </c>
      <c r="F72" s="57" t="s">
        <v>116</v>
      </c>
      <c r="G72" s="55">
        <v>80</v>
      </c>
      <c r="H72" s="57">
        <v>-15</v>
      </c>
      <c r="I72" s="57">
        <f t="shared" si="6"/>
        <v>65</v>
      </c>
      <c r="J72" s="57">
        <v>70.87128713</v>
      </c>
      <c r="K72" s="57">
        <v>0</v>
      </c>
      <c r="L72" s="57">
        <f t="shared" si="7"/>
        <v>70.87128713</v>
      </c>
      <c r="M72" s="57">
        <v>50</v>
      </c>
      <c r="N72" s="57">
        <v>0</v>
      </c>
      <c r="O72" s="57">
        <f t="shared" si="8"/>
        <v>50</v>
      </c>
      <c r="P72" s="55">
        <v>60</v>
      </c>
      <c r="Q72" s="57">
        <v>0.2</v>
      </c>
      <c r="R72" s="57">
        <f t="shared" si="9"/>
        <v>60.2</v>
      </c>
      <c r="S72" s="55">
        <v>60</v>
      </c>
      <c r="T72" s="57">
        <v>20</v>
      </c>
      <c r="U72" s="57">
        <f t="shared" si="10"/>
        <v>80</v>
      </c>
      <c r="V72" s="57">
        <f t="shared" si="11"/>
        <v>69.1634653475</v>
      </c>
      <c r="W72" s="55">
        <v>68</v>
      </c>
      <c r="X72" s="55">
        <v>63</v>
      </c>
      <c r="Y72" s="57" t="s">
        <v>63</v>
      </c>
      <c r="Z72" s="55">
        <v>74</v>
      </c>
      <c r="AA72" s="57"/>
      <c r="AB72" s="95"/>
      <c r="AC72" s="95"/>
      <c r="AD72" s="95"/>
    </row>
    <row r="73" customHeight="1" spans="1:30">
      <c r="A73" s="62" t="s">
        <v>35</v>
      </c>
      <c r="B73" s="62" t="s">
        <v>36</v>
      </c>
      <c r="C73" s="86">
        <v>2025</v>
      </c>
      <c r="D73" s="55" t="s">
        <v>37</v>
      </c>
      <c r="E73" s="55">
        <v>2545110180</v>
      </c>
      <c r="F73" s="57" t="s">
        <v>117</v>
      </c>
      <c r="G73" s="55">
        <v>80</v>
      </c>
      <c r="H73" s="57">
        <v>-9</v>
      </c>
      <c r="I73" s="57">
        <f t="shared" si="6"/>
        <v>71</v>
      </c>
      <c r="J73" s="57">
        <v>70.06930693</v>
      </c>
      <c r="K73" s="57">
        <v>0</v>
      </c>
      <c r="L73" s="57">
        <f t="shared" si="7"/>
        <v>70.06930693</v>
      </c>
      <c r="M73" s="57">
        <v>63</v>
      </c>
      <c r="N73" s="57">
        <v>0</v>
      </c>
      <c r="O73" s="57">
        <f t="shared" si="8"/>
        <v>63</v>
      </c>
      <c r="P73" s="55">
        <v>60</v>
      </c>
      <c r="Q73" s="57">
        <v>0</v>
      </c>
      <c r="R73" s="57">
        <f t="shared" si="9"/>
        <v>60</v>
      </c>
      <c r="S73" s="55">
        <v>60</v>
      </c>
      <c r="T73" s="57">
        <v>0</v>
      </c>
      <c r="U73" s="57">
        <f t="shared" si="10"/>
        <v>60</v>
      </c>
      <c r="V73" s="57">
        <f t="shared" si="11"/>
        <v>68.8019801975</v>
      </c>
      <c r="W73" s="55">
        <v>69</v>
      </c>
      <c r="X73" s="55">
        <v>66</v>
      </c>
      <c r="Y73" s="57" t="s">
        <v>63</v>
      </c>
      <c r="Z73" s="55">
        <v>74</v>
      </c>
      <c r="AA73" s="57"/>
      <c r="AB73" s="95"/>
      <c r="AC73" s="95"/>
      <c r="AD73" s="95"/>
    </row>
    <row r="74" customHeight="1" spans="1:30">
      <c r="A74" s="26" t="s">
        <v>35</v>
      </c>
      <c r="B74" s="62" t="s">
        <v>36</v>
      </c>
      <c r="C74" s="86">
        <v>2025</v>
      </c>
      <c r="D74" s="55" t="s">
        <v>37</v>
      </c>
      <c r="E74" s="55">
        <v>2545110115</v>
      </c>
      <c r="F74" s="57" t="s">
        <v>118</v>
      </c>
      <c r="G74" s="55">
        <v>80</v>
      </c>
      <c r="H74" s="57">
        <v>-4</v>
      </c>
      <c r="I74" s="57">
        <f t="shared" si="6"/>
        <v>76</v>
      </c>
      <c r="J74" s="57">
        <v>66.87128713</v>
      </c>
      <c r="K74" s="57">
        <v>0</v>
      </c>
      <c r="L74" s="57">
        <f t="shared" si="7"/>
        <v>66.87128713</v>
      </c>
      <c r="M74" s="57">
        <v>68.5</v>
      </c>
      <c r="N74" s="57">
        <v>0</v>
      </c>
      <c r="O74" s="57">
        <f t="shared" si="8"/>
        <v>68.5</v>
      </c>
      <c r="P74" s="55">
        <v>60</v>
      </c>
      <c r="Q74" s="57">
        <v>0</v>
      </c>
      <c r="R74" s="57">
        <f t="shared" si="9"/>
        <v>60</v>
      </c>
      <c r="S74" s="55">
        <v>60</v>
      </c>
      <c r="T74" s="57">
        <v>0</v>
      </c>
      <c r="U74" s="57">
        <f t="shared" si="10"/>
        <v>60</v>
      </c>
      <c r="V74" s="57">
        <f t="shared" si="11"/>
        <v>67.1784653475</v>
      </c>
      <c r="W74" s="55">
        <v>70</v>
      </c>
      <c r="X74" s="55">
        <v>70</v>
      </c>
      <c r="Y74" s="57" t="s">
        <v>63</v>
      </c>
      <c r="Z74" s="55">
        <v>74</v>
      </c>
      <c r="AA74" s="57"/>
      <c r="AB74" s="95"/>
      <c r="AC74" s="95"/>
      <c r="AD74" s="95"/>
    </row>
    <row r="75" customHeight="1" spans="1:30">
      <c r="A75" s="62" t="s">
        <v>35</v>
      </c>
      <c r="B75" s="62" t="s">
        <v>36</v>
      </c>
      <c r="C75" s="86">
        <v>2025</v>
      </c>
      <c r="D75" s="55" t="s">
        <v>37</v>
      </c>
      <c r="E75" s="55">
        <v>2545110055</v>
      </c>
      <c r="F75" s="57" t="s">
        <v>119</v>
      </c>
      <c r="G75" s="55">
        <v>80</v>
      </c>
      <c r="H75" s="57">
        <v>-9</v>
      </c>
      <c r="I75" s="57">
        <f t="shared" si="6"/>
        <v>71</v>
      </c>
      <c r="J75" s="57">
        <v>73.00869565</v>
      </c>
      <c r="K75" s="57">
        <v>-7</v>
      </c>
      <c r="L75" s="57">
        <f t="shared" si="7"/>
        <v>66.00869565</v>
      </c>
      <c r="M75" s="57">
        <v>87.5</v>
      </c>
      <c r="N75" s="57">
        <v>0</v>
      </c>
      <c r="O75" s="57">
        <f t="shared" si="8"/>
        <v>87.5</v>
      </c>
      <c r="P75" s="55">
        <v>55</v>
      </c>
      <c r="Q75" s="57">
        <v>2</v>
      </c>
      <c r="R75" s="57">
        <f t="shared" si="9"/>
        <v>57</v>
      </c>
      <c r="S75" s="55">
        <v>60</v>
      </c>
      <c r="T75" s="57">
        <v>2</v>
      </c>
      <c r="U75" s="57">
        <f t="shared" si="10"/>
        <v>62</v>
      </c>
      <c r="V75" s="57">
        <f t="shared" si="11"/>
        <v>66.9315217375</v>
      </c>
      <c r="W75" s="55">
        <v>71</v>
      </c>
      <c r="X75" s="55">
        <v>56</v>
      </c>
      <c r="Y75" s="57" t="s">
        <v>63</v>
      </c>
      <c r="Z75" s="55">
        <v>74</v>
      </c>
      <c r="AA75" s="57"/>
      <c r="AB75" s="95"/>
      <c r="AC75" s="95"/>
      <c r="AD75" s="95"/>
    </row>
    <row r="76" customHeight="1" spans="1:30">
      <c r="A76" s="26" t="s">
        <v>35</v>
      </c>
      <c r="B76" s="62" t="s">
        <v>36</v>
      </c>
      <c r="C76" s="86">
        <v>2025</v>
      </c>
      <c r="D76" s="55" t="s">
        <v>43</v>
      </c>
      <c r="E76" s="55">
        <v>2545110149</v>
      </c>
      <c r="F76" s="57" t="s">
        <v>120</v>
      </c>
      <c r="G76" s="55">
        <v>80</v>
      </c>
      <c r="H76" s="57">
        <v>-3</v>
      </c>
      <c r="I76" s="57">
        <f t="shared" si="6"/>
        <v>77</v>
      </c>
      <c r="J76" s="57">
        <v>72.14851485</v>
      </c>
      <c r="K76" s="57">
        <v>-7</v>
      </c>
      <c r="L76" s="57">
        <f t="shared" si="7"/>
        <v>65.14851485</v>
      </c>
      <c r="M76" s="57">
        <v>69</v>
      </c>
      <c r="N76" s="57">
        <v>0</v>
      </c>
      <c r="O76" s="57">
        <f t="shared" si="8"/>
        <v>69</v>
      </c>
      <c r="P76" s="55">
        <v>60</v>
      </c>
      <c r="Q76" s="57">
        <v>0</v>
      </c>
      <c r="R76" s="57">
        <f t="shared" si="9"/>
        <v>60</v>
      </c>
      <c r="S76" s="55">
        <v>60</v>
      </c>
      <c r="T76" s="57">
        <v>0</v>
      </c>
      <c r="U76" s="57">
        <f t="shared" si="10"/>
        <v>60</v>
      </c>
      <c r="V76" s="57">
        <f t="shared" si="11"/>
        <v>66.0113861375</v>
      </c>
      <c r="W76" s="55">
        <v>72</v>
      </c>
      <c r="X76" s="55">
        <v>59</v>
      </c>
      <c r="Y76" s="57" t="s">
        <v>63</v>
      </c>
      <c r="Z76" s="55">
        <v>74</v>
      </c>
      <c r="AA76" s="57"/>
      <c r="AB76" s="95"/>
      <c r="AC76" s="95"/>
      <c r="AD76" s="95"/>
    </row>
    <row r="77" customHeight="1" spans="1:30">
      <c r="A77" s="62" t="s">
        <v>35</v>
      </c>
      <c r="B77" s="62" t="s">
        <v>36</v>
      </c>
      <c r="C77" s="86">
        <v>2025</v>
      </c>
      <c r="D77" s="55" t="s">
        <v>37</v>
      </c>
      <c r="E77" s="55">
        <v>2545110166</v>
      </c>
      <c r="F77" s="57" t="s">
        <v>121</v>
      </c>
      <c r="G77" s="55">
        <v>80</v>
      </c>
      <c r="H77" s="57">
        <v>-17</v>
      </c>
      <c r="I77" s="57">
        <f t="shared" si="6"/>
        <v>63</v>
      </c>
      <c r="J77" s="57">
        <v>65.47524752</v>
      </c>
      <c r="K77" s="57">
        <v>0</v>
      </c>
      <c r="L77" s="57">
        <f t="shared" si="7"/>
        <v>65.47524752</v>
      </c>
      <c r="M77" s="57">
        <v>59</v>
      </c>
      <c r="N77" s="57">
        <v>0</v>
      </c>
      <c r="O77" s="57">
        <f t="shared" si="8"/>
        <v>59</v>
      </c>
      <c r="P77" s="55">
        <v>60</v>
      </c>
      <c r="Q77" s="57">
        <v>0</v>
      </c>
      <c r="R77" s="57">
        <f t="shared" si="9"/>
        <v>60</v>
      </c>
      <c r="S77" s="55">
        <v>60</v>
      </c>
      <c r="T77" s="57">
        <v>9</v>
      </c>
      <c r="U77" s="57">
        <f t="shared" si="10"/>
        <v>69</v>
      </c>
      <c r="V77" s="57">
        <f t="shared" si="11"/>
        <v>64.80643564</v>
      </c>
      <c r="W77" s="55">
        <v>73</v>
      </c>
      <c r="X77" s="55">
        <v>72</v>
      </c>
      <c r="Y77" s="57" t="s">
        <v>63</v>
      </c>
      <c r="Z77" s="55">
        <v>74</v>
      </c>
      <c r="AA77" s="57"/>
      <c r="AB77" s="95"/>
      <c r="AC77" s="95"/>
      <c r="AD77" s="95"/>
    </row>
    <row r="78" customHeight="1" spans="1:30">
      <c r="A78" s="62" t="s">
        <v>35</v>
      </c>
      <c r="B78" s="62" t="s">
        <v>36</v>
      </c>
      <c r="C78" s="86">
        <v>2025</v>
      </c>
      <c r="D78" s="55" t="s">
        <v>37</v>
      </c>
      <c r="E78" s="55">
        <v>2545110159</v>
      </c>
      <c r="F78" s="57" t="s">
        <v>122</v>
      </c>
      <c r="G78" s="55">
        <v>80</v>
      </c>
      <c r="H78" s="57">
        <v>-0.5</v>
      </c>
      <c r="I78" s="57">
        <f t="shared" si="6"/>
        <v>79.5</v>
      </c>
      <c r="J78" s="57">
        <v>64.285714429</v>
      </c>
      <c r="K78" s="57">
        <v>-7</v>
      </c>
      <c r="L78" s="57">
        <f t="shared" si="7"/>
        <v>57.285714429</v>
      </c>
      <c r="M78" s="57">
        <v>69.5</v>
      </c>
      <c r="N78" s="57">
        <v>0</v>
      </c>
      <c r="O78" s="57">
        <f t="shared" si="8"/>
        <v>69.5</v>
      </c>
      <c r="P78" s="55">
        <v>60</v>
      </c>
      <c r="Q78" s="57">
        <v>0</v>
      </c>
      <c r="R78" s="57">
        <f t="shared" si="9"/>
        <v>60</v>
      </c>
      <c r="S78" s="55">
        <v>60</v>
      </c>
      <c r="T78" s="57">
        <v>25</v>
      </c>
      <c r="U78" s="57">
        <f t="shared" si="10"/>
        <v>85</v>
      </c>
      <c r="V78" s="57">
        <f t="shared" si="11"/>
        <v>61.63928582175</v>
      </c>
      <c r="W78" s="55">
        <v>74</v>
      </c>
      <c r="X78" s="55">
        <v>73</v>
      </c>
      <c r="Y78" s="57" t="s">
        <v>63</v>
      </c>
      <c r="Z78" s="55">
        <v>74</v>
      </c>
      <c r="AA78" s="57"/>
      <c r="AB78" s="95"/>
      <c r="AC78" s="95"/>
      <c r="AD78" s="95"/>
    </row>
    <row r="79" customHeight="1" spans="1:30">
      <c r="A79" s="96"/>
      <c r="B79" s="97"/>
      <c r="D79" s="97"/>
      <c r="E79" s="97"/>
      <c r="F79" s="97"/>
      <c r="G79" s="98"/>
      <c r="H79" s="99"/>
      <c r="I79" s="99"/>
      <c r="J79" s="99"/>
      <c r="K79" s="99"/>
      <c r="L79" s="99"/>
      <c r="M79" s="99"/>
      <c r="N79" s="99"/>
      <c r="O79" s="99"/>
      <c r="P79" s="98"/>
      <c r="Q79" s="99"/>
      <c r="R79" s="100"/>
      <c r="S79" s="101"/>
      <c r="T79" s="99"/>
      <c r="U79" s="99"/>
      <c r="V79" s="99"/>
      <c r="W79" s="98"/>
      <c r="X79" s="98"/>
    </row>
    <row r="80" customHeight="1" spans="1:30">
      <c r="A80" s="96"/>
      <c r="B80" s="97"/>
      <c r="D80" s="97"/>
      <c r="E80" s="97"/>
      <c r="F80" s="97"/>
      <c r="G80" s="98"/>
      <c r="H80" s="99"/>
      <c r="I80" s="99"/>
      <c r="J80" s="99"/>
      <c r="K80" s="99"/>
      <c r="L80" s="99"/>
      <c r="M80" s="99"/>
      <c r="N80" s="99"/>
      <c r="O80" s="99"/>
      <c r="P80" s="98"/>
      <c r="Q80" s="99"/>
      <c r="R80" s="100"/>
      <c r="S80" s="101"/>
      <c r="T80" s="99"/>
      <c r="U80" s="99"/>
      <c r="V80" s="99"/>
      <c r="W80" s="98"/>
      <c r="X80" s="98"/>
    </row>
    <row r="81" customHeight="1" spans="1:24">
      <c r="A81" s="96"/>
      <c r="B81" s="97"/>
      <c r="D81" s="97"/>
      <c r="E81" s="97"/>
      <c r="F81" s="97"/>
      <c r="G81" s="98"/>
      <c r="H81" s="99"/>
      <c r="I81" s="99"/>
      <c r="J81" s="99"/>
      <c r="K81" s="99"/>
      <c r="L81" s="99"/>
      <c r="M81" s="99"/>
      <c r="N81" s="99"/>
      <c r="O81" s="99"/>
      <c r="P81" s="98"/>
      <c r="Q81" s="99"/>
      <c r="R81" s="100"/>
      <c r="S81" s="101"/>
      <c r="T81" s="99"/>
      <c r="U81" s="99"/>
      <c r="V81" s="99"/>
      <c r="W81" s="98"/>
      <c r="X81" s="98"/>
    </row>
    <row r="82" customHeight="1" spans="1:24">
      <c r="A82" s="96"/>
      <c r="B82" s="97"/>
      <c r="D82" s="97"/>
      <c r="E82" s="97"/>
      <c r="F82" s="97"/>
      <c r="G82" s="98"/>
      <c r="H82" s="99"/>
      <c r="I82" s="99"/>
      <c r="J82" s="99"/>
      <c r="K82" s="99"/>
      <c r="L82" s="99"/>
      <c r="M82" s="99"/>
      <c r="N82" s="99"/>
      <c r="O82" s="99"/>
      <c r="P82" s="98"/>
      <c r="Q82" s="99"/>
      <c r="R82" s="100"/>
      <c r="S82" s="101"/>
      <c r="T82" s="99"/>
      <c r="U82" s="99"/>
      <c r="V82" s="99"/>
      <c r="W82" s="98"/>
      <c r="X82" s="98"/>
    </row>
    <row r="83" customHeight="1" spans="1:24">
      <c r="A83" s="96"/>
      <c r="B83" s="97"/>
      <c r="D83" s="97"/>
      <c r="E83" s="97"/>
      <c r="F83" s="97"/>
      <c r="G83" s="98"/>
      <c r="H83" s="99"/>
      <c r="I83" s="99"/>
      <c r="J83" s="99"/>
      <c r="K83" s="99"/>
      <c r="L83" s="99"/>
      <c r="M83" s="99"/>
      <c r="N83" s="99"/>
      <c r="O83" s="99"/>
      <c r="P83" s="98"/>
      <c r="Q83" s="99"/>
      <c r="R83" s="100"/>
      <c r="S83" s="101"/>
      <c r="T83" s="99"/>
      <c r="U83" s="99"/>
      <c r="V83" s="99"/>
      <c r="W83" s="98"/>
      <c r="X83" s="98"/>
    </row>
    <row r="84" customHeight="1" spans="1:24">
      <c r="A84" s="96"/>
      <c r="B84" s="97"/>
      <c r="D84" s="97"/>
      <c r="E84" s="97"/>
      <c r="F84" s="97"/>
      <c r="G84" s="98"/>
      <c r="H84" s="99"/>
      <c r="I84" s="99"/>
      <c r="J84" s="99"/>
      <c r="K84" s="99"/>
      <c r="L84" s="99"/>
      <c r="M84" s="99"/>
      <c r="N84" s="99"/>
      <c r="O84" s="99"/>
      <c r="P84" s="98"/>
      <c r="Q84" s="99"/>
      <c r="R84" s="100"/>
      <c r="S84" s="101"/>
      <c r="T84" s="99"/>
      <c r="U84" s="99"/>
      <c r="V84" s="99"/>
      <c r="W84" s="98"/>
      <c r="X84" s="98"/>
    </row>
    <row r="85" customHeight="1" spans="1:24">
      <c r="A85" s="96"/>
      <c r="B85" s="97"/>
      <c r="D85" s="97"/>
      <c r="E85" s="97"/>
      <c r="F85" s="97"/>
      <c r="G85" s="98"/>
      <c r="H85" s="99"/>
      <c r="I85" s="99"/>
      <c r="J85" s="99"/>
      <c r="K85" s="99"/>
      <c r="L85" s="99"/>
      <c r="M85" s="99"/>
      <c r="N85" s="99"/>
      <c r="O85" s="99"/>
      <c r="P85" s="98"/>
      <c r="Q85" s="99"/>
      <c r="R85" s="100"/>
      <c r="S85" s="101"/>
      <c r="T85" s="99"/>
      <c r="U85" s="99"/>
      <c r="V85" s="99"/>
      <c r="W85" s="98"/>
      <c r="X85" s="98"/>
    </row>
    <row r="86" customHeight="1" spans="1:24">
      <c r="A86" s="96"/>
      <c r="B86" s="97"/>
      <c r="D86" s="97"/>
      <c r="E86" s="97"/>
      <c r="F86" s="97"/>
      <c r="G86" s="98"/>
      <c r="H86" s="99"/>
      <c r="I86" s="99"/>
      <c r="J86" s="99"/>
      <c r="K86" s="99"/>
      <c r="L86" s="99"/>
      <c r="M86" s="99"/>
      <c r="N86" s="99"/>
      <c r="O86" s="99"/>
      <c r="P86" s="98"/>
      <c r="Q86" s="99"/>
      <c r="R86" s="100"/>
      <c r="S86" s="101"/>
      <c r="T86" s="99"/>
      <c r="U86" s="99"/>
      <c r="V86" s="99"/>
      <c r="W86" s="98"/>
      <c r="X86" s="98"/>
    </row>
    <row r="87" customHeight="1" spans="1:24">
      <c r="A87" s="96"/>
      <c r="B87" s="97"/>
      <c r="D87" s="97"/>
      <c r="E87" s="97"/>
      <c r="F87" s="97"/>
      <c r="G87" s="98"/>
      <c r="H87" s="99"/>
      <c r="I87" s="99"/>
      <c r="J87" s="99"/>
      <c r="K87" s="99"/>
      <c r="L87" s="99"/>
      <c r="M87" s="99"/>
      <c r="N87" s="99"/>
      <c r="O87" s="99"/>
      <c r="P87" s="98"/>
      <c r="Q87" s="99"/>
      <c r="R87" s="100"/>
      <c r="S87" s="101"/>
      <c r="T87" s="99"/>
      <c r="U87" s="99"/>
      <c r="V87" s="99"/>
      <c r="W87" s="98"/>
      <c r="X87" s="98"/>
    </row>
    <row r="88" customHeight="1" spans="1:24">
      <c r="A88" s="96"/>
      <c r="B88" s="97"/>
      <c r="D88" s="97"/>
      <c r="E88" s="97"/>
      <c r="F88" s="97"/>
      <c r="G88" s="98"/>
      <c r="H88" s="99"/>
      <c r="I88" s="99"/>
      <c r="J88" s="99"/>
      <c r="K88" s="99"/>
      <c r="L88" s="99"/>
      <c r="M88" s="99"/>
      <c r="N88" s="99"/>
      <c r="O88" s="99"/>
      <c r="P88" s="98"/>
      <c r="Q88" s="99"/>
      <c r="R88" s="100"/>
      <c r="S88" s="101"/>
      <c r="T88" s="99"/>
      <c r="U88" s="99"/>
      <c r="V88" s="99"/>
      <c r="W88" s="98"/>
      <c r="X88" s="98"/>
    </row>
    <row r="89" customHeight="1" spans="1:24">
      <c r="A89" s="96"/>
      <c r="B89" s="97"/>
      <c r="D89" s="97"/>
      <c r="E89" s="97"/>
      <c r="F89" s="97"/>
      <c r="G89" s="98"/>
      <c r="H89" s="99"/>
      <c r="I89" s="99"/>
      <c r="J89" s="99"/>
      <c r="K89" s="99"/>
      <c r="L89" s="99"/>
      <c r="M89" s="99"/>
      <c r="N89" s="99"/>
      <c r="O89" s="99"/>
      <c r="P89" s="98"/>
      <c r="Q89" s="99"/>
      <c r="R89" s="100"/>
      <c r="S89" s="101"/>
      <c r="T89" s="99"/>
      <c r="U89" s="99"/>
      <c r="V89" s="99"/>
      <c r="W89" s="98"/>
      <c r="X89" s="98"/>
    </row>
    <row r="90" customHeight="1" spans="1:24">
      <c r="A90" s="96"/>
      <c r="B90" s="97"/>
      <c r="D90" s="97"/>
      <c r="E90" s="97"/>
      <c r="F90" s="97"/>
      <c r="G90" s="98"/>
      <c r="H90" s="99"/>
      <c r="I90" s="99"/>
      <c r="J90" s="99"/>
      <c r="K90" s="99"/>
      <c r="L90" s="99"/>
      <c r="M90" s="99"/>
      <c r="N90" s="99"/>
      <c r="O90" s="99"/>
      <c r="P90" s="98"/>
      <c r="Q90" s="99"/>
      <c r="R90" s="100"/>
      <c r="S90" s="101"/>
      <c r="T90" s="99"/>
      <c r="U90" s="99"/>
      <c r="V90" s="99"/>
      <c r="W90" s="98"/>
      <c r="X90" s="98"/>
    </row>
    <row r="91" customHeight="1" spans="1:24">
      <c r="A91" s="96"/>
      <c r="B91" s="97"/>
      <c r="D91" s="97"/>
      <c r="E91" s="97"/>
      <c r="F91" s="97"/>
      <c r="G91" s="98"/>
      <c r="H91" s="99"/>
      <c r="I91" s="99"/>
      <c r="J91" s="99"/>
      <c r="K91" s="99"/>
      <c r="L91" s="99"/>
      <c r="M91" s="99"/>
      <c r="N91" s="99"/>
      <c r="O91" s="99"/>
      <c r="P91" s="98"/>
      <c r="Q91" s="99"/>
      <c r="R91" s="100"/>
      <c r="S91" s="101"/>
      <c r="T91" s="99"/>
      <c r="U91" s="99"/>
      <c r="V91" s="99"/>
      <c r="W91" s="98"/>
      <c r="X91" s="98"/>
    </row>
    <row r="92" customHeight="1" spans="1:24">
      <c r="A92" s="96"/>
      <c r="B92" s="97"/>
      <c r="D92" s="97"/>
      <c r="E92" s="97"/>
      <c r="F92" s="97"/>
      <c r="G92" s="98"/>
      <c r="H92" s="99"/>
      <c r="I92" s="99"/>
      <c r="J92" s="99"/>
      <c r="K92" s="99"/>
      <c r="L92" s="99"/>
      <c r="M92" s="99"/>
      <c r="N92" s="99"/>
      <c r="O92" s="99"/>
      <c r="P92" s="98"/>
      <c r="Q92" s="99"/>
      <c r="R92" s="100"/>
      <c r="S92" s="101"/>
      <c r="T92" s="99"/>
      <c r="U92" s="99"/>
      <c r="V92" s="99"/>
      <c r="W92" s="98"/>
      <c r="X92" s="98"/>
    </row>
    <row r="93" customHeight="1" spans="1:24">
      <c r="A93" s="96"/>
      <c r="B93" s="97"/>
      <c r="D93" s="97"/>
      <c r="E93" s="97"/>
      <c r="F93" s="97"/>
      <c r="G93" s="98"/>
      <c r="H93" s="99"/>
      <c r="I93" s="99"/>
      <c r="J93" s="99"/>
      <c r="K93" s="99"/>
      <c r="L93" s="99"/>
      <c r="M93" s="99"/>
      <c r="N93" s="99"/>
      <c r="O93" s="99"/>
      <c r="P93" s="98"/>
      <c r="Q93" s="99"/>
      <c r="R93" s="100"/>
      <c r="S93" s="101"/>
      <c r="T93" s="99"/>
      <c r="U93" s="99"/>
      <c r="V93" s="99"/>
      <c r="W93" s="98"/>
      <c r="X93" s="98"/>
    </row>
    <row r="94" customHeight="1" spans="1:24">
      <c r="A94" s="96"/>
      <c r="B94" s="97"/>
      <c r="D94" s="97"/>
      <c r="E94" s="97"/>
      <c r="F94" s="97"/>
      <c r="G94" s="98"/>
      <c r="H94" s="99"/>
      <c r="I94" s="99"/>
      <c r="J94" s="99"/>
      <c r="K94" s="99"/>
      <c r="L94" s="99"/>
      <c r="M94" s="99"/>
      <c r="N94" s="99"/>
      <c r="O94" s="99"/>
      <c r="P94" s="98"/>
      <c r="Q94" s="99"/>
      <c r="R94" s="100"/>
      <c r="S94" s="101"/>
      <c r="T94" s="99"/>
      <c r="U94" s="99"/>
      <c r="V94" s="99"/>
      <c r="W94" s="98"/>
      <c r="X94" s="98"/>
    </row>
    <row r="95" customHeight="1" spans="1:24">
      <c r="A95" s="96"/>
      <c r="B95" s="97"/>
      <c r="D95" s="97"/>
      <c r="E95" s="97"/>
      <c r="F95" s="97"/>
      <c r="G95" s="98"/>
      <c r="H95" s="99"/>
      <c r="I95" s="99"/>
      <c r="J95" s="99"/>
      <c r="K95" s="99"/>
      <c r="L95" s="99"/>
      <c r="M95" s="99"/>
      <c r="N95" s="99"/>
      <c r="O95" s="99"/>
      <c r="P95" s="98"/>
      <c r="Q95" s="99"/>
      <c r="R95" s="100"/>
      <c r="S95" s="101"/>
      <c r="T95" s="99"/>
      <c r="U95" s="99"/>
      <c r="V95" s="99"/>
      <c r="W95" s="98"/>
      <c r="X95" s="98"/>
    </row>
    <row r="96" customHeight="1" spans="1:24">
      <c r="A96" s="96"/>
      <c r="B96" s="97"/>
      <c r="D96" s="97"/>
      <c r="E96" s="97"/>
      <c r="F96" s="97"/>
      <c r="G96" s="98"/>
      <c r="H96" s="99"/>
      <c r="I96" s="99"/>
      <c r="J96" s="99"/>
      <c r="K96" s="99"/>
      <c r="L96" s="99"/>
      <c r="M96" s="99"/>
      <c r="N96" s="99"/>
      <c r="O96" s="99"/>
      <c r="P96" s="98"/>
      <c r="Q96" s="99"/>
      <c r="R96" s="100"/>
      <c r="S96" s="101"/>
      <c r="T96" s="99"/>
      <c r="U96" s="99"/>
      <c r="V96" s="99"/>
      <c r="W96" s="98"/>
      <c r="X96" s="98"/>
    </row>
    <row r="97" customHeight="1" spans="1:24">
      <c r="A97" s="96"/>
      <c r="B97" s="97"/>
      <c r="D97" s="97"/>
      <c r="E97" s="97"/>
      <c r="F97" s="97"/>
      <c r="G97" s="98"/>
      <c r="H97" s="99"/>
      <c r="I97" s="99"/>
      <c r="J97" s="99"/>
      <c r="K97" s="99"/>
      <c r="L97" s="99"/>
      <c r="M97" s="99"/>
      <c r="N97" s="99"/>
      <c r="O97" s="99"/>
      <c r="P97" s="98"/>
      <c r="Q97" s="99"/>
      <c r="R97" s="100"/>
      <c r="S97" s="101"/>
      <c r="T97" s="99"/>
      <c r="U97" s="99"/>
      <c r="V97" s="99"/>
      <c r="W97" s="98"/>
      <c r="X97" s="98"/>
    </row>
    <row r="98" customHeight="1" spans="1:24">
      <c r="A98" s="96"/>
      <c r="B98" s="97"/>
      <c r="D98" s="97"/>
      <c r="E98" s="97"/>
      <c r="F98" s="97"/>
      <c r="G98" s="98"/>
      <c r="H98" s="99"/>
      <c r="I98" s="99"/>
      <c r="J98" s="99"/>
      <c r="K98" s="99"/>
      <c r="L98" s="99"/>
      <c r="M98" s="99"/>
      <c r="N98" s="99"/>
      <c r="O98" s="99"/>
      <c r="P98" s="98"/>
      <c r="Q98" s="99"/>
      <c r="R98" s="100"/>
      <c r="S98" s="101"/>
      <c r="T98" s="99"/>
      <c r="U98" s="99"/>
      <c r="V98" s="99"/>
      <c r="W98" s="98"/>
      <c r="X98" s="98"/>
    </row>
    <row r="99" customHeight="1" spans="1:24">
      <c r="A99" s="96"/>
      <c r="B99" s="97"/>
      <c r="D99" s="97"/>
      <c r="E99" s="97"/>
      <c r="F99" s="97"/>
      <c r="G99" s="98"/>
      <c r="H99" s="99"/>
      <c r="I99" s="99"/>
      <c r="J99" s="99"/>
      <c r="K99" s="99"/>
      <c r="L99" s="99"/>
      <c r="M99" s="99"/>
      <c r="N99" s="99"/>
      <c r="O99" s="99"/>
      <c r="P99" s="98"/>
      <c r="Q99" s="99"/>
      <c r="R99" s="100"/>
      <c r="S99" s="101"/>
      <c r="T99" s="99"/>
      <c r="U99" s="99"/>
      <c r="V99" s="99"/>
      <c r="W99" s="98"/>
      <c r="X99" s="98"/>
    </row>
    <row r="100" customHeight="1" spans="1:24">
      <c r="A100" s="96"/>
      <c r="B100" s="97"/>
      <c r="D100" s="97"/>
      <c r="E100" s="97"/>
      <c r="F100" s="97"/>
      <c r="G100" s="98"/>
      <c r="H100" s="99"/>
      <c r="I100" s="99"/>
      <c r="J100" s="99"/>
      <c r="K100" s="99"/>
      <c r="L100" s="99"/>
      <c r="M100" s="99"/>
      <c r="N100" s="99"/>
      <c r="O100" s="99"/>
      <c r="P100" s="98"/>
      <c r="Q100" s="99"/>
      <c r="R100" s="100"/>
      <c r="S100" s="101"/>
      <c r="T100" s="99"/>
      <c r="U100" s="99"/>
      <c r="V100" s="99"/>
      <c r="W100" s="98"/>
      <c r="X100" s="98"/>
    </row>
    <row r="101" customHeight="1" spans="1:24">
      <c r="A101" s="96"/>
      <c r="B101" s="97"/>
      <c r="D101" s="97"/>
      <c r="E101" s="97"/>
      <c r="F101" s="97"/>
      <c r="G101" s="98"/>
      <c r="H101" s="99"/>
      <c r="I101" s="99"/>
      <c r="J101" s="99"/>
      <c r="K101" s="99"/>
      <c r="L101" s="99"/>
      <c r="M101" s="99"/>
      <c r="N101" s="99"/>
      <c r="O101" s="99"/>
      <c r="P101" s="98"/>
      <c r="Q101" s="99"/>
      <c r="R101" s="100"/>
      <c r="S101" s="101"/>
      <c r="T101" s="99"/>
      <c r="U101" s="99"/>
      <c r="V101" s="99"/>
      <c r="W101" s="98"/>
      <c r="X101" s="98"/>
    </row>
    <row r="102" customHeight="1" spans="1:24">
      <c r="C102" s="4"/>
      <c r="R102" s="100"/>
      <c r="S102" s="101"/>
    </row>
    <row r="103" customHeight="1" spans="1:24">
      <c r="C103" s="4"/>
      <c r="R103" s="100"/>
      <c r="S103" s="101"/>
    </row>
    <row r="104" customHeight="1" spans="1:24">
      <c r="C104" s="4"/>
      <c r="R104" s="100"/>
      <c r="S104" s="101"/>
    </row>
    <row r="105" customHeight="1" spans="1:24">
      <c r="C105" s="4"/>
      <c r="R105" s="100"/>
      <c r="S105" s="101"/>
    </row>
    <row r="106" customHeight="1" spans="1:24">
      <c r="C106" s="4"/>
      <c r="R106" s="100"/>
      <c r="S106" s="101"/>
    </row>
    <row r="107" customHeight="1" spans="1:24">
      <c r="C107" s="4"/>
      <c r="R107" s="100"/>
      <c r="S107" s="101"/>
    </row>
    <row r="108" customHeight="1" spans="1:24">
      <c r="C108" s="4"/>
      <c r="R108" s="100"/>
      <c r="S108" s="101"/>
    </row>
    <row r="109" customHeight="1" spans="1:24">
      <c r="C109" s="4"/>
      <c r="R109" s="100"/>
      <c r="S109" s="101"/>
    </row>
    <row r="110" customHeight="1" spans="1:24">
      <c r="R110" s="100"/>
      <c r="S110" s="101"/>
    </row>
    <row r="111" customHeight="1" spans="1:24">
      <c r="R111" s="100"/>
      <c r="S111" s="101"/>
    </row>
    <row r="112" customHeight="1" spans="1:24">
      <c r="R112" s="100"/>
      <c r="S112" s="101"/>
    </row>
    <row r="113" customHeight="1" spans="18:19">
      <c r="R113" s="100"/>
      <c r="S113" s="101"/>
    </row>
    <row r="114" customHeight="1" spans="18:19">
      <c r="R114" s="100"/>
      <c r="S114" s="101"/>
    </row>
    <row r="115" customHeight="1" spans="18:19">
      <c r="R115" s="100"/>
      <c r="S115" s="101"/>
    </row>
    <row r="116" customHeight="1" spans="18:19">
      <c r="R116" s="100"/>
      <c r="S116" s="101"/>
    </row>
    <row r="117" customHeight="1" spans="18:19">
      <c r="R117" s="100"/>
      <c r="S117" s="101"/>
    </row>
    <row r="118" customHeight="1" spans="18:19">
      <c r="R118" s="100"/>
      <c r="S118" s="101"/>
    </row>
    <row r="119" customHeight="1" spans="18:19">
      <c r="R119" s="100"/>
      <c r="S119" s="101"/>
    </row>
    <row r="120" customHeight="1" spans="18:19">
      <c r="R120" s="100"/>
      <c r="S120" s="101"/>
    </row>
    <row r="121" customHeight="1" spans="18:19">
      <c r="R121" s="100"/>
      <c r="S121" s="101"/>
    </row>
  </sheetData>
  <sortState ref="A5:AD78">
    <sortCondition ref="V5:V78" descending="1"/>
  </sortState>
  <mergeCells count="1">
    <mergeCell ref="A2:AD2"/>
  </mergeCells>
  <dataValidations count="6">
    <dataValidation type="list" allowBlank="1" showInputMessage="1" showErrorMessage="1" sqref="U1 U3 U79:U65597 AA4:AA10 AA12:AA3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 V79:V65597 AB10:AB33">
      <formula1>$CQ$8:$CQ$11</formula1>
    </dataValidation>
    <dataValidation type="list" allowBlank="1" showInputMessage="1" showErrorMessage="1" sqref="W1 W3 W79:W1048576 AC4:AC33">
      <formula1>"三好学生,三好学生标兵,优秀学生干部"</formula1>
    </dataValidation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Y8:Y78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 verticalCentered="1"/>
  <pageMargins left="0.70625" right="0.708333333333333" top="0.47" bottom="0.47" header="0.51" footer="0.51"/>
  <pageSetup paperSize="9" scale="42" orientation="landscape" horizontalDpi="600" verticalDpi="600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0"/>
  <sheetViews>
    <sheetView topLeftCell="E65" workbookViewId="0">
      <selection activeCell="Z4" sqref="Z4"/>
    </sheetView>
  </sheetViews>
  <sheetFormatPr defaultColWidth="9" defaultRowHeight="14.25"/>
  <cols>
    <col min="1" max="1" width="9.025" customWidth="1"/>
    <col min="2" max="2" width="12.625" customWidth="1"/>
    <col min="3" max="3" width="6.625" customWidth="1"/>
    <col min="4" max="4" width="18.625" customWidth="1"/>
    <col min="5" max="5" width="11.625" customWidth="1"/>
    <col min="6" max="6" width="8.125" customWidth="1"/>
    <col min="7" max="7" width="8.125" style="40" customWidth="1"/>
    <col min="8" max="26" width="8.125" customWidth="1"/>
    <col min="27" max="27" width="12.625" customWidth="1"/>
    <col min="29" max="29" width="10.625" customWidth="1"/>
    <col min="30" max="30" width="8.625" customWidth="1"/>
  </cols>
  <sheetData>
    <row r="1" ht="13" customHeight="1" spans="1:30">
      <c r="A1" s="2" t="s">
        <v>0</v>
      </c>
      <c r="B1" s="2"/>
      <c r="C1" s="3"/>
      <c r="D1" s="4"/>
      <c r="E1" s="4"/>
      <c r="F1" s="4"/>
      <c r="G1" s="41"/>
      <c r="H1" s="6"/>
      <c r="I1" s="5"/>
      <c r="J1" s="5"/>
      <c r="K1" s="6"/>
      <c r="L1" s="6"/>
      <c r="M1" s="5"/>
      <c r="N1" s="6"/>
      <c r="O1" s="5"/>
      <c r="P1" s="7"/>
      <c r="Q1" s="7"/>
      <c r="R1" s="4"/>
      <c r="S1" s="8"/>
      <c r="T1" s="9"/>
      <c r="U1" s="6"/>
      <c r="V1" s="6"/>
      <c r="W1" s="6"/>
      <c r="X1" s="4"/>
      <c r="Y1" s="4"/>
      <c r="Z1" s="4"/>
      <c r="AA1" s="4"/>
      <c r="AB1" s="4"/>
      <c r="AC1" s="4"/>
      <c r="AD1" s="4"/>
    </row>
    <row r="2" ht="18.75" spans="1:30">
      <c r="A2" s="10" t="s">
        <v>123</v>
      </c>
      <c r="B2" s="11"/>
      <c r="C2" s="11"/>
      <c r="D2" s="11"/>
      <c r="E2" s="11"/>
      <c r="F2" s="11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15.75" spans="1:30">
      <c r="A3" s="43" t="s">
        <v>2</v>
      </c>
      <c r="B3" s="43"/>
      <c r="C3" s="43" t="s">
        <v>3</v>
      </c>
      <c r="D3" s="44"/>
      <c r="E3" s="44"/>
      <c r="F3" s="44"/>
      <c r="G3" s="45"/>
      <c r="H3" s="44"/>
      <c r="I3" s="44"/>
      <c r="J3" s="44"/>
      <c r="K3" s="44"/>
      <c r="L3" s="44"/>
      <c r="M3" s="44"/>
      <c r="N3" s="44"/>
      <c r="O3" s="44"/>
      <c r="P3" s="44"/>
      <c r="Q3" s="46"/>
      <c r="R3" s="44"/>
      <c r="S3" s="47"/>
      <c r="T3" s="44"/>
      <c r="U3" s="44"/>
      <c r="V3" s="48"/>
      <c r="W3" s="46"/>
      <c r="X3" s="43" t="s">
        <v>4</v>
      </c>
      <c r="Y3" s="46"/>
      <c r="Z3" s="46"/>
      <c r="AA3" s="46"/>
      <c r="AB3" s="46"/>
      <c r="AC3" s="46"/>
      <c r="AD3" s="46"/>
    </row>
    <row r="4" ht="40.5" spans="1:30">
      <c r="A4" s="49" t="s">
        <v>5</v>
      </c>
      <c r="B4" s="49" t="s">
        <v>6</v>
      </c>
      <c r="C4" s="50" t="s">
        <v>7</v>
      </c>
      <c r="D4" s="49" t="s">
        <v>8</v>
      </c>
      <c r="E4" s="49" t="s">
        <v>9</v>
      </c>
      <c r="F4" s="49" t="s">
        <v>10</v>
      </c>
      <c r="G4" s="51" t="s">
        <v>11</v>
      </c>
      <c r="H4" s="50" t="s">
        <v>12</v>
      </c>
      <c r="I4" s="52" t="s">
        <v>13</v>
      </c>
      <c r="J4" s="52" t="s">
        <v>14</v>
      </c>
      <c r="K4" s="50" t="s">
        <v>15</v>
      </c>
      <c r="L4" s="50" t="s">
        <v>16</v>
      </c>
      <c r="M4" s="52" t="s">
        <v>17</v>
      </c>
      <c r="N4" s="50" t="s">
        <v>18</v>
      </c>
      <c r="O4" s="52" t="s">
        <v>19</v>
      </c>
      <c r="P4" s="52" t="s">
        <v>20</v>
      </c>
      <c r="Q4" s="50" t="s">
        <v>21</v>
      </c>
      <c r="R4" s="52" t="s">
        <v>22</v>
      </c>
      <c r="S4" s="52" t="s">
        <v>23</v>
      </c>
      <c r="T4" s="50" t="s">
        <v>24</v>
      </c>
      <c r="U4" s="52" t="s">
        <v>25</v>
      </c>
      <c r="V4" s="52" t="s">
        <v>26</v>
      </c>
      <c r="W4" s="52" t="s">
        <v>27</v>
      </c>
      <c r="X4" s="50" t="s">
        <v>28</v>
      </c>
      <c r="Y4" s="53" t="s">
        <v>29</v>
      </c>
      <c r="Z4" s="52" t="s">
        <v>30</v>
      </c>
      <c r="AA4" s="50" t="s">
        <v>31</v>
      </c>
      <c r="AB4" s="50" t="s">
        <v>32</v>
      </c>
      <c r="AC4" s="50" t="s">
        <v>33</v>
      </c>
      <c r="AD4" s="50" t="s">
        <v>34</v>
      </c>
    </row>
    <row r="5" ht="15" customHeight="1" spans="1:30">
      <c r="A5" s="26" t="s">
        <v>35</v>
      </c>
      <c r="B5" s="26" t="s">
        <v>124</v>
      </c>
      <c r="C5" s="54">
        <v>2025</v>
      </c>
      <c r="D5" s="26" t="s">
        <v>125</v>
      </c>
      <c r="E5" s="26">
        <v>2545110070</v>
      </c>
      <c r="F5" s="26" t="s">
        <v>126</v>
      </c>
      <c r="G5" s="55">
        <v>80</v>
      </c>
      <c r="H5" s="56">
        <v>10.9</v>
      </c>
      <c r="I5" s="57">
        <f>G5+H5</f>
        <v>90.9</v>
      </c>
      <c r="J5" s="56">
        <v>89.71653543</v>
      </c>
      <c r="K5" s="57">
        <v>2.2</v>
      </c>
      <c r="L5" s="56">
        <f t="shared" ref="L5:L10" si="0">J5+K5</f>
        <v>91.91653543</v>
      </c>
      <c r="M5" s="56">
        <v>83</v>
      </c>
      <c r="N5" s="56">
        <v>0</v>
      </c>
      <c r="O5" s="56">
        <v>83</v>
      </c>
      <c r="P5" s="58">
        <v>60</v>
      </c>
      <c r="Q5" s="56">
        <v>16.2</v>
      </c>
      <c r="R5" s="56">
        <f t="shared" ref="R5:R10" si="1">SUM(P5,Q5)</f>
        <v>76.2</v>
      </c>
      <c r="S5" s="58">
        <v>60</v>
      </c>
      <c r="T5" s="56">
        <v>40.5</v>
      </c>
      <c r="U5" s="56">
        <v>100</v>
      </c>
      <c r="V5" s="59">
        <f t="shared" ref="V5:V68" si="2">I5*0.1+L5*0.75+O5*0.05+R5*0.05+U5*0.05</f>
        <v>90.9874015725</v>
      </c>
      <c r="W5" s="54">
        <v>1</v>
      </c>
      <c r="X5" s="26">
        <v>1</v>
      </c>
      <c r="Y5" s="60" t="s">
        <v>40</v>
      </c>
      <c r="Z5" s="61">
        <v>86</v>
      </c>
      <c r="AA5" s="55" t="s">
        <v>41</v>
      </c>
      <c r="AB5" s="32"/>
      <c r="AC5" s="62" t="s">
        <v>42</v>
      </c>
      <c r="AD5" s="62"/>
    </row>
    <row r="6" ht="15" customHeight="1" spans="1:30">
      <c r="A6" s="26" t="s">
        <v>35</v>
      </c>
      <c r="B6" s="26" t="s">
        <v>124</v>
      </c>
      <c r="C6" s="54">
        <v>2025</v>
      </c>
      <c r="D6" s="26" t="s">
        <v>127</v>
      </c>
      <c r="E6" s="26">
        <v>2545110140</v>
      </c>
      <c r="F6" s="26" t="s">
        <v>128</v>
      </c>
      <c r="G6" s="55">
        <v>80</v>
      </c>
      <c r="H6" s="63">
        <v>2.75</v>
      </c>
      <c r="I6" s="57">
        <f t="shared" ref="I6:I37" si="3">G6+H6</f>
        <v>82.75</v>
      </c>
      <c r="J6" s="56">
        <v>87.84070796</v>
      </c>
      <c r="K6" s="57">
        <v>3.6</v>
      </c>
      <c r="L6" s="63">
        <v>91.44070796</v>
      </c>
      <c r="M6" s="63">
        <v>99.5</v>
      </c>
      <c r="N6" s="63">
        <v>2.5</v>
      </c>
      <c r="O6" s="63">
        <v>100</v>
      </c>
      <c r="P6" s="58">
        <v>60</v>
      </c>
      <c r="Q6" s="63">
        <v>15</v>
      </c>
      <c r="R6" s="63">
        <v>75</v>
      </c>
      <c r="S6" s="58">
        <v>60</v>
      </c>
      <c r="T6" s="59">
        <v>40</v>
      </c>
      <c r="U6" s="63">
        <v>100</v>
      </c>
      <c r="V6" s="59">
        <f t="shared" si="2"/>
        <v>90.60553097</v>
      </c>
      <c r="W6" s="54">
        <v>2</v>
      </c>
      <c r="X6" s="26">
        <v>2</v>
      </c>
      <c r="Y6" s="60" t="s">
        <v>40</v>
      </c>
      <c r="Z6" s="61">
        <v>86</v>
      </c>
      <c r="AA6" s="55" t="s">
        <v>41</v>
      </c>
      <c r="AB6" s="32"/>
      <c r="AC6" s="62"/>
      <c r="AD6" s="62"/>
    </row>
    <row r="7" ht="15" customHeight="1" spans="1:30">
      <c r="A7" s="26" t="s">
        <v>35</v>
      </c>
      <c r="B7" s="26" t="s">
        <v>124</v>
      </c>
      <c r="C7" s="54">
        <v>2025</v>
      </c>
      <c r="D7" s="26" t="s">
        <v>127</v>
      </c>
      <c r="E7" s="26">
        <v>2545110021</v>
      </c>
      <c r="F7" s="26" t="s">
        <v>129</v>
      </c>
      <c r="G7" s="55">
        <v>80</v>
      </c>
      <c r="H7" s="56">
        <v>2.5</v>
      </c>
      <c r="I7" s="57">
        <f t="shared" si="3"/>
        <v>82.5</v>
      </c>
      <c r="J7" s="56">
        <v>86.97637795</v>
      </c>
      <c r="K7" s="57">
        <v>1.3</v>
      </c>
      <c r="L7" s="63">
        <v>88.27637795</v>
      </c>
      <c r="M7" s="63">
        <v>94</v>
      </c>
      <c r="N7" s="63">
        <v>0.25</v>
      </c>
      <c r="O7" s="63">
        <v>94.25</v>
      </c>
      <c r="P7" s="58">
        <v>60</v>
      </c>
      <c r="Q7" s="63">
        <v>6</v>
      </c>
      <c r="R7" s="63">
        <v>66</v>
      </c>
      <c r="S7" s="58">
        <v>60</v>
      </c>
      <c r="T7" s="63">
        <v>29.25</v>
      </c>
      <c r="U7" s="63">
        <v>89.25</v>
      </c>
      <c r="V7" s="59">
        <f t="shared" si="2"/>
        <v>86.9322834625</v>
      </c>
      <c r="W7" s="54">
        <v>3</v>
      </c>
      <c r="X7" s="26">
        <v>3</v>
      </c>
      <c r="Y7" s="60" t="s">
        <v>40</v>
      </c>
      <c r="Z7" s="61">
        <v>86</v>
      </c>
      <c r="AA7" s="55" t="s">
        <v>41</v>
      </c>
      <c r="AB7" s="32"/>
      <c r="AC7" s="62"/>
      <c r="AD7" s="62"/>
    </row>
    <row r="8" ht="15" customHeight="1" spans="1:30">
      <c r="A8" s="62" t="s">
        <v>35</v>
      </c>
      <c r="B8" s="62" t="s">
        <v>124</v>
      </c>
      <c r="C8" s="64">
        <v>2025</v>
      </c>
      <c r="D8" s="26" t="s">
        <v>130</v>
      </c>
      <c r="E8" s="26">
        <v>2545110038</v>
      </c>
      <c r="F8" s="26" t="s">
        <v>131</v>
      </c>
      <c r="G8" s="55">
        <v>80</v>
      </c>
      <c r="H8" s="56">
        <v>3.8</v>
      </c>
      <c r="I8" s="57">
        <f t="shared" si="3"/>
        <v>83.8</v>
      </c>
      <c r="J8" s="56">
        <v>86.86614173</v>
      </c>
      <c r="K8" s="57">
        <v>2.12</v>
      </c>
      <c r="L8" s="56">
        <f t="shared" si="0"/>
        <v>88.98614173</v>
      </c>
      <c r="M8" s="56">
        <v>83</v>
      </c>
      <c r="N8" s="56">
        <v>0</v>
      </c>
      <c r="O8" s="56">
        <v>83</v>
      </c>
      <c r="P8" s="58">
        <v>60</v>
      </c>
      <c r="Q8" s="56">
        <v>2.2</v>
      </c>
      <c r="R8" s="56">
        <f t="shared" si="1"/>
        <v>62.2</v>
      </c>
      <c r="S8" s="58">
        <v>60</v>
      </c>
      <c r="T8" s="56">
        <v>22</v>
      </c>
      <c r="U8" s="56">
        <f>SUM(S8,T8)</f>
        <v>82</v>
      </c>
      <c r="V8" s="59">
        <f t="shared" si="2"/>
        <v>86.4796062975</v>
      </c>
      <c r="W8" s="54">
        <v>4</v>
      </c>
      <c r="X8" s="26">
        <v>4</v>
      </c>
      <c r="Y8" s="60" t="s">
        <v>40</v>
      </c>
      <c r="Z8" s="61">
        <v>86</v>
      </c>
      <c r="AA8" s="55" t="s">
        <v>41</v>
      </c>
      <c r="AB8" s="32"/>
      <c r="AC8" s="62"/>
      <c r="AD8" s="62"/>
    </row>
    <row r="9" ht="15" customHeight="1" spans="1:30">
      <c r="A9" s="26" t="s">
        <v>35</v>
      </c>
      <c r="B9" s="26" t="s">
        <v>124</v>
      </c>
      <c r="C9" s="54">
        <v>2025</v>
      </c>
      <c r="D9" s="26" t="s">
        <v>125</v>
      </c>
      <c r="E9" s="26">
        <v>2545110069</v>
      </c>
      <c r="F9" s="26" t="s">
        <v>132</v>
      </c>
      <c r="G9" s="55">
        <v>80</v>
      </c>
      <c r="H9" s="56">
        <v>5.9</v>
      </c>
      <c r="I9" s="57">
        <f t="shared" si="3"/>
        <v>85.9</v>
      </c>
      <c r="J9" s="56">
        <v>86.64566929</v>
      </c>
      <c r="K9" s="57">
        <v>1.1</v>
      </c>
      <c r="L9" s="56">
        <f t="shared" si="0"/>
        <v>87.74566929</v>
      </c>
      <c r="M9" s="56">
        <v>71.5</v>
      </c>
      <c r="N9" s="56">
        <v>0</v>
      </c>
      <c r="O9" s="56">
        <v>71.5</v>
      </c>
      <c r="P9" s="58">
        <v>60</v>
      </c>
      <c r="Q9" s="56">
        <v>6.9</v>
      </c>
      <c r="R9" s="56">
        <f t="shared" si="1"/>
        <v>66.9</v>
      </c>
      <c r="S9" s="58">
        <v>60</v>
      </c>
      <c r="T9" s="56">
        <v>42.5</v>
      </c>
      <c r="U9" s="56">
        <v>100</v>
      </c>
      <c r="V9" s="59">
        <f t="shared" si="2"/>
        <v>86.3192519675</v>
      </c>
      <c r="W9" s="54">
        <v>5</v>
      </c>
      <c r="X9" s="26">
        <v>5</v>
      </c>
      <c r="Y9" s="60" t="s">
        <v>40</v>
      </c>
      <c r="Z9" s="61">
        <v>86</v>
      </c>
      <c r="AA9" s="55" t="s">
        <v>49</v>
      </c>
      <c r="AB9" s="32"/>
      <c r="AC9" s="62"/>
      <c r="AD9" s="62"/>
    </row>
    <row r="10" ht="15" customHeight="1" spans="1:30">
      <c r="A10" s="26" t="s">
        <v>35</v>
      </c>
      <c r="B10" s="26" t="s">
        <v>124</v>
      </c>
      <c r="C10" s="54">
        <v>2025</v>
      </c>
      <c r="D10" s="26" t="s">
        <v>125</v>
      </c>
      <c r="E10" s="26">
        <v>2545110064</v>
      </c>
      <c r="F10" s="26" t="s">
        <v>133</v>
      </c>
      <c r="G10" s="55">
        <v>80</v>
      </c>
      <c r="H10" s="56">
        <v>6.15</v>
      </c>
      <c r="I10" s="57">
        <f t="shared" si="3"/>
        <v>86.15</v>
      </c>
      <c r="J10" s="56">
        <v>84.6870229</v>
      </c>
      <c r="K10" s="57">
        <v>2.1</v>
      </c>
      <c r="L10" s="56">
        <f t="shared" si="0"/>
        <v>86.7870229</v>
      </c>
      <c r="M10" s="56">
        <v>82.5</v>
      </c>
      <c r="N10" s="56">
        <v>0</v>
      </c>
      <c r="O10" s="56">
        <v>82.5</v>
      </c>
      <c r="P10" s="58">
        <v>60</v>
      </c>
      <c r="Q10" s="56">
        <v>4.85</v>
      </c>
      <c r="R10" s="56">
        <f t="shared" si="1"/>
        <v>64.85</v>
      </c>
      <c r="S10" s="58">
        <v>60</v>
      </c>
      <c r="T10" s="56">
        <v>39.345</v>
      </c>
      <c r="U10" s="56">
        <f>SUM(S10,T10)</f>
        <v>99.345</v>
      </c>
      <c r="V10" s="59">
        <f t="shared" si="2"/>
        <v>86.040017175</v>
      </c>
      <c r="W10" s="54">
        <v>6</v>
      </c>
      <c r="X10" s="26">
        <v>10</v>
      </c>
      <c r="Y10" s="60" t="s">
        <v>40</v>
      </c>
      <c r="Z10" s="61">
        <v>86</v>
      </c>
      <c r="AA10" s="55" t="s">
        <v>49</v>
      </c>
      <c r="AB10" s="32"/>
      <c r="AC10" s="62"/>
      <c r="AD10" s="62"/>
    </row>
    <row r="11" ht="15" customHeight="1" spans="1:30">
      <c r="A11" s="26" t="s">
        <v>35</v>
      </c>
      <c r="B11" s="26" t="s">
        <v>124</v>
      </c>
      <c r="C11" s="54">
        <v>2025</v>
      </c>
      <c r="D11" s="26" t="s">
        <v>127</v>
      </c>
      <c r="E11" s="26">
        <v>2545110120</v>
      </c>
      <c r="F11" s="26" t="s">
        <v>134</v>
      </c>
      <c r="G11" s="55">
        <v>80</v>
      </c>
      <c r="H11" s="63">
        <v>2</v>
      </c>
      <c r="I11" s="57">
        <f t="shared" si="3"/>
        <v>82</v>
      </c>
      <c r="J11" s="56">
        <v>86.21238938</v>
      </c>
      <c r="K11" s="57">
        <v>2.375</v>
      </c>
      <c r="L11" s="63">
        <v>88.58738938</v>
      </c>
      <c r="M11" s="63">
        <v>86.5</v>
      </c>
      <c r="N11" s="63">
        <v>0</v>
      </c>
      <c r="O11" s="63">
        <v>86.5</v>
      </c>
      <c r="P11" s="58">
        <v>60</v>
      </c>
      <c r="Q11" s="63">
        <v>1</v>
      </c>
      <c r="R11" s="63">
        <v>61</v>
      </c>
      <c r="S11" s="58">
        <v>60</v>
      </c>
      <c r="T11" s="59">
        <v>17</v>
      </c>
      <c r="U11" s="63">
        <v>77</v>
      </c>
      <c r="V11" s="59">
        <f t="shared" si="2"/>
        <v>85.865542035</v>
      </c>
      <c r="W11" s="54">
        <v>7</v>
      </c>
      <c r="X11" s="26">
        <v>6</v>
      </c>
      <c r="Y11" s="60" t="s">
        <v>40</v>
      </c>
      <c r="Z11" s="61">
        <v>86</v>
      </c>
      <c r="AA11" s="55" t="s">
        <v>49</v>
      </c>
      <c r="AB11" s="32"/>
      <c r="AC11" s="62"/>
      <c r="AD11" s="62"/>
    </row>
    <row r="12" ht="15" customHeight="1" spans="1:30">
      <c r="A12" s="26" t="s">
        <v>35</v>
      </c>
      <c r="B12" s="26" t="s">
        <v>124</v>
      </c>
      <c r="C12" s="54">
        <v>2025</v>
      </c>
      <c r="D12" s="26" t="s">
        <v>127</v>
      </c>
      <c r="E12" s="26">
        <v>2545110025</v>
      </c>
      <c r="F12" s="26" t="s">
        <v>135</v>
      </c>
      <c r="G12" s="55">
        <v>80</v>
      </c>
      <c r="H12" s="56">
        <v>13.3</v>
      </c>
      <c r="I12" s="57">
        <f t="shared" si="3"/>
        <v>93.3</v>
      </c>
      <c r="J12" s="56">
        <v>83.60629921</v>
      </c>
      <c r="K12" s="57">
        <v>1.4</v>
      </c>
      <c r="L12" s="63">
        <v>85.00629921</v>
      </c>
      <c r="M12" s="63">
        <v>85.5</v>
      </c>
      <c r="N12" s="63">
        <v>0</v>
      </c>
      <c r="O12" s="63">
        <v>85.5</v>
      </c>
      <c r="P12" s="58">
        <v>60</v>
      </c>
      <c r="Q12" s="63">
        <v>1.8</v>
      </c>
      <c r="R12" s="63">
        <v>61.8</v>
      </c>
      <c r="S12" s="58">
        <v>60</v>
      </c>
      <c r="T12" s="63">
        <v>39</v>
      </c>
      <c r="U12" s="63">
        <v>99</v>
      </c>
      <c r="V12" s="59">
        <f t="shared" si="2"/>
        <v>85.3997244075</v>
      </c>
      <c r="W12" s="54">
        <v>8</v>
      </c>
      <c r="X12" s="26">
        <v>16</v>
      </c>
      <c r="Y12" s="60" t="s">
        <v>40</v>
      </c>
      <c r="Z12" s="61">
        <v>86</v>
      </c>
      <c r="AA12" s="55" t="s">
        <v>49</v>
      </c>
      <c r="AB12" s="32"/>
      <c r="AC12" s="62" t="s">
        <v>46</v>
      </c>
      <c r="AD12" s="62"/>
    </row>
    <row r="13" ht="15" customHeight="1" spans="1:30">
      <c r="A13" s="26" t="s">
        <v>35</v>
      </c>
      <c r="B13" s="26" t="s">
        <v>124</v>
      </c>
      <c r="C13" s="54">
        <v>2025</v>
      </c>
      <c r="D13" s="26" t="s">
        <v>125</v>
      </c>
      <c r="E13" s="26">
        <v>2545110062</v>
      </c>
      <c r="F13" s="26" t="s">
        <v>136</v>
      </c>
      <c r="G13" s="55">
        <v>80</v>
      </c>
      <c r="H13" s="56">
        <v>2.25</v>
      </c>
      <c r="I13" s="57">
        <f t="shared" si="3"/>
        <v>82.25</v>
      </c>
      <c r="J13" s="56">
        <v>85.03937008</v>
      </c>
      <c r="K13" s="57">
        <v>1</v>
      </c>
      <c r="L13" s="56">
        <f t="shared" ref="L13:L17" si="4">J13+K13</f>
        <v>86.03937008</v>
      </c>
      <c r="M13" s="56">
        <v>85</v>
      </c>
      <c r="N13" s="56">
        <v>0</v>
      </c>
      <c r="O13" s="56">
        <v>85</v>
      </c>
      <c r="P13" s="58">
        <v>60</v>
      </c>
      <c r="Q13" s="56">
        <v>6.1</v>
      </c>
      <c r="R13" s="56">
        <f t="shared" ref="R13:R17" si="5">SUM(P13,Q13)</f>
        <v>66.1</v>
      </c>
      <c r="S13" s="58">
        <v>60</v>
      </c>
      <c r="T13" s="56">
        <v>42.965</v>
      </c>
      <c r="U13" s="56">
        <v>100</v>
      </c>
      <c r="V13" s="59">
        <f t="shared" si="2"/>
        <v>85.30952756</v>
      </c>
      <c r="W13" s="54">
        <v>9</v>
      </c>
      <c r="X13" s="26">
        <v>8</v>
      </c>
      <c r="Y13" s="60" t="s">
        <v>40</v>
      </c>
      <c r="Z13" s="61">
        <v>86</v>
      </c>
      <c r="AA13" s="55" t="s">
        <v>49</v>
      </c>
      <c r="AB13" s="32"/>
      <c r="AC13" s="62"/>
      <c r="AD13" s="62"/>
    </row>
    <row r="14" ht="15" customHeight="1" spans="1:30">
      <c r="A14" s="26" t="s">
        <v>35</v>
      </c>
      <c r="B14" s="26" t="s">
        <v>124</v>
      </c>
      <c r="C14" s="54">
        <v>2025</v>
      </c>
      <c r="D14" s="26" t="s">
        <v>125</v>
      </c>
      <c r="E14" s="26">
        <v>2545110066</v>
      </c>
      <c r="F14" s="26" t="s">
        <v>137</v>
      </c>
      <c r="G14" s="55">
        <v>80</v>
      </c>
      <c r="H14" s="56">
        <v>2.25</v>
      </c>
      <c r="I14" s="57">
        <f t="shared" si="3"/>
        <v>82.25</v>
      </c>
      <c r="J14" s="56">
        <v>85.95275591</v>
      </c>
      <c r="K14" s="57">
        <v>1.2</v>
      </c>
      <c r="L14" s="56">
        <f t="shared" si="4"/>
        <v>87.15275591</v>
      </c>
      <c r="M14" s="56">
        <v>74</v>
      </c>
      <c r="N14" s="56">
        <v>0</v>
      </c>
      <c r="O14" s="56">
        <v>74</v>
      </c>
      <c r="P14" s="58">
        <v>60</v>
      </c>
      <c r="Q14" s="56">
        <v>2.5</v>
      </c>
      <c r="R14" s="56">
        <f t="shared" si="5"/>
        <v>62.5</v>
      </c>
      <c r="S14" s="58">
        <v>60</v>
      </c>
      <c r="T14" s="56">
        <v>34.37</v>
      </c>
      <c r="U14" s="56">
        <f t="shared" ref="U14:U17" si="6">SUM(S14,T14)</f>
        <v>94.37</v>
      </c>
      <c r="V14" s="59">
        <f t="shared" si="2"/>
        <v>85.1330669325</v>
      </c>
      <c r="W14" s="54">
        <v>10</v>
      </c>
      <c r="X14" s="26">
        <v>7</v>
      </c>
      <c r="Y14" s="60" t="s">
        <v>40</v>
      </c>
      <c r="Z14" s="61">
        <v>86</v>
      </c>
      <c r="AA14" s="55" t="s">
        <v>49</v>
      </c>
      <c r="AB14" s="32"/>
      <c r="AC14" s="62"/>
      <c r="AD14" s="62"/>
    </row>
    <row r="15" ht="15" customHeight="1" spans="1:30">
      <c r="A15" s="26" t="s">
        <v>35</v>
      </c>
      <c r="B15" s="26" t="s">
        <v>124</v>
      </c>
      <c r="C15" s="54">
        <v>2025</v>
      </c>
      <c r="D15" s="26" t="s">
        <v>127</v>
      </c>
      <c r="E15" s="26">
        <v>2545110007</v>
      </c>
      <c r="F15" s="26" t="s">
        <v>138</v>
      </c>
      <c r="G15" s="55">
        <v>80</v>
      </c>
      <c r="H15" s="56">
        <v>7</v>
      </c>
      <c r="I15" s="57">
        <f t="shared" si="3"/>
        <v>87</v>
      </c>
      <c r="J15" s="56">
        <v>84.96850394</v>
      </c>
      <c r="K15" s="57">
        <v>1</v>
      </c>
      <c r="L15" s="63">
        <v>85.96850394</v>
      </c>
      <c r="M15" s="63">
        <v>79.5</v>
      </c>
      <c r="N15" s="63">
        <v>0</v>
      </c>
      <c r="O15" s="63">
        <v>79.5</v>
      </c>
      <c r="P15" s="58">
        <v>60</v>
      </c>
      <c r="Q15" s="63">
        <v>1</v>
      </c>
      <c r="R15" s="63">
        <v>61</v>
      </c>
      <c r="S15" s="58">
        <v>60</v>
      </c>
      <c r="T15" s="63">
        <v>35.375</v>
      </c>
      <c r="U15" s="63">
        <v>95.375</v>
      </c>
      <c r="V15" s="59">
        <f t="shared" si="2"/>
        <v>84.970127955</v>
      </c>
      <c r="W15" s="54">
        <v>11</v>
      </c>
      <c r="X15" s="26">
        <v>9</v>
      </c>
      <c r="Y15" s="60" t="s">
        <v>40</v>
      </c>
      <c r="Z15" s="61">
        <v>86</v>
      </c>
      <c r="AA15" s="55" t="s">
        <v>49</v>
      </c>
      <c r="AB15" s="32"/>
      <c r="AC15" s="62"/>
      <c r="AD15" s="62"/>
    </row>
    <row r="16" ht="15" customHeight="1" spans="1:30">
      <c r="A16" s="26" t="s">
        <v>35</v>
      </c>
      <c r="B16" s="26" t="s">
        <v>124</v>
      </c>
      <c r="C16" s="54">
        <v>2025</v>
      </c>
      <c r="D16" s="26" t="s">
        <v>125</v>
      </c>
      <c r="E16" s="26">
        <v>2545110083</v>
      </c>
      <c r="F16" s="26" t="s">
        <v>139</v>
      </c>
      <c r="G16" s="55">
        <v>80</v>
      </c>
      <c r="H16" s="63">
        <v>3.7</v>
      </c>
      <c r="I16" s="57">
        <f t="shared" si="3"/>
        <v>83.7</v>
      </c>
      <c r="J16" s="56">
        <v>83.71653543</v>
      </c>
      <c r="K16" s="57">
        <v>2</v>
      </c>
      <c r="L16" s="56">
        <f t="shared" si="4"/>
        <v>85.71653543</v>
      </c>
      <c r="M16" s="56">
        <v>81</v>
      </c>
      <c r="N16" s="56">
        <v>0</v>
      </c>
      <c r="O16" s="56">
        <v>81</v>
      </c>
      <c r="P16" s="58">
        <v>60</v>
      </c>
      <c r="Q16" s="59">
        <v>2.5</v>
      </c>
      <c r="R16" s="56">
        <f t="shared" si="5"/>
        <v>62.5</v>
      </c>
      <c r="S16" s="58">
        <v>60</v>
      </c>
      <c r="T16" s="59">
        <v>26.8</v>
      </c>
      <c r="U16" s="56">
        <f t="shared" si="6"/>
        <v>86.8</v>
      </c>
      <c r="V16" s="59">
        <f t="shared" si="2"/>
        <v>84.1724015725</v>
      </c>
      <c r="W16" s="54">
        <v>12</v>
      </c>
      <c r="X16" s="26">
        <v>13</v>
      </c>
      <c r="Y16" s="60" t="s">
        <v>40</v>
      </c>
      <c r="Z16" s="61">
        <v>86</v>
      </c>
      <c r="AA16" s="55" t="s">
        <v>49</v>
      </c>
      <c r="AB16" s="32"/>
      <c r="AC16" s="62"/>
      <c r="AD16" s="62"/>
    </row>
    <row r="17" ht="15" customHeight="1" spans="1:30">
      <c r="A17" s="62" t="s">
        <v>35</v>
      </c>
      <c r="B17" s="62" t="s">
        <v>124</v>
      </c>
      <c r="C17" s="64">
        <v>2025</v>
      </c>
      <c r="D17" s="26" t="s">
        <v>130</v>
      </c>
      <c r="E17" s="26">
        <v>2545110032</v>
      </c>
      <c r="F17" s="26" t="s">
        <v>140</v>
      </c>
      <c r="G17" s="55">
        <v>80</v>
      </c>
      <c r="H17" s="56">
        <v>1.5</v>
      </c>
      <c r="I17" s="57">
        <f t="shared" si="3"/>
        <v>81.5</v>
      </c>
      <c r="J17" s="56">
        <v>83.40458015</v>
      </c>
      <c r="K17" s="57">
        <v>1.2</v>
      </c>
      <c r="L17" s="56">
        <f t="shared" si="4"/>
        <v>84.60458015</v>
      </c>
      <c r="M17" s="56">
        <v>87.5</v>
      </c>
      <c r="N17" s="56">
        <v>0</v>
      </c>
      <c r="O17" s="56">
        <v>87.5</v>
      </c>
      <c r="P17" s="58">
        <v>60</v>
      </c>
      <c r="Q17" s="56">
        <v>2.7</v>
      </c>
      <c r="R17" s="56">
        <f t="shared" si="5"/>
        <v>62.7</v>
      </c>
      <c r="S17" s="58">
        <v>60</v>
      </c>
      <c r="T17" s="56">
        <v>30.5</v>
      </c>
      <c r="U17" s="56">
        <f t="shared" si="6"/>
        <v>90.5</v>
      </c>
      <c r="V17" s="59">
        <f t="shared" si="2"/>
        <v>83.6384351125</v>
      </c>
      <c r="W17" s="54">
        <v>13</v>
      </c>
      <c r="X17" s="26">
        <v>17</v>
      </c>
      <c r="Y17" s="60" t="s">
        <v>40</v>
      </c>
      <c r="Z17" s="61">
        <v>86</v>
      </c>
      <c r="AA17" s="55" t="s">
        <v>58</v>
      </c>
      <c r="AB17" s="32"/>
      <c r="AC17" s="62"/>
      <c r="AD17" s="62"/>
    </row>
    <row r="18" ht="15" customHeight="1" spans="1:30">
      <c r="A18" s="26" t="s">
        <v>35</v>
      </c>
      <c r="B18" s="26" t="s">
        <v>124</v>
      </c>
      <c r="C18" s="54">
        <v>2025</v>
      </c>
      <c r="D18" s="26" t="s">
        <v>127</v>
      </c>
      <c r="E18" s="26">
        <v>2545110027</v>
      </c>
      <c r="F18" s="26" t="s">
        <v>141</v>
      </c>
      <c r="G18" s="55">
        <v>80</v>
      </c>
      <c r="H18" s="56">
        <v>0.5</v>
      </c>
      <c r="I18" s="57">
        <f t="shared" si="3"/>
        <v>80.5</v>
      </c>
      <c r="J18" s="56">
        <v>84.17322835</v>
      </c>
      <c r="K18" s="57">
        <v>1</v>
      </c>
      <c r="L18" s="63">
        <v>85.17322835</v>
      </c>
      <c r="M18" s="63">
        <v>80</v>
      </c>
      <c r="N18" s="63">
        <v>0</v>
      </c>
      <c r="O18" s="63">
        <v>80</v>
      </c>
      <c r="P18" s="58">
        <v>60</v>
      </c>
      <c r="Q18" s="63">
        <v>2.2</v>
      </c>
      <c r="R18" s="63">
        <v>62.2</v>
      </c>
      <c r="S18" s="58">
        <v>60</v>
      </c>
      <c r="T18" s="63">
        <v>28.445</v>
      </c>
      <c r="U18" s="63">
        <v>88.445</v>
      </c>
      <c r="V18" s="59">
        <f t="shared" si="2"/>
        <v>83.4621712625</v>
      </c>
      <c r="W18" s="54">
        <v>14</v>
      </c>
      <c r="X18" s="26">
        <v>11</v>
      </c>
      <c r="Y18" s="62" t="s">
        <v>40</v>
      </c>
      <c r="Z18" s="61">
        <v>86</v>
      </c>
      <c r="AA18" s="55" t="s">
        <v>58</v>
      </c>
      <c r="AB18" s="32"/>
      <c r="AC18" s="62"/>
      <c r="AD18" s="62"/>
    </row>
    <row r="19" ht="15" customHeight="1" spans="1:30">
      <c r="A19" s="26" t="s">
        <v>35</v>
      </c>
      <c r="B19" s="26" t="s">
        <v>124</v>
      </c>
      <c r="C19" s="54">
        <v>2025</v>
      </c>
      <c r="D19" s="26" t="s">
        <v>125</v>
      </c>
      <c r="E19" s="26">
        <v>2545110077</v>
      </c>
      <c r="F19" s="26" t="s">
        <v>142</v>
      </c>
      <c r="G19" s="55">
        <v>80</v>
      </c>
      <c r="H19" s="56">
        <v>0.75</v>
      </c>
      <c r="I19" s="57">
        <f t="shared" si="3"/>
        <v>80.75</v>
      </c>
      <c r="J19" s="56">
        <v>83.84251969</v>
      </c>
      <c r="K19" s="57">
        <v>1</v>
      </c>
      <c r="L19" s="56">
        <f t="shared" ref="L19:L24" si="7">J19+K19</f>
        <v>84.84251969</v>
      </c>
      <c r="M19" s="56">
        <v>86.5</v>
      </c>
      <c r="N19" s="56">
        <v>0</v>
      </c>
      <c r="O19" s="56">
        <v>86.5</v>
      </c>
      <c r="P19" s="58">
        <v>60</v>
      </c>
      <c r="Q19" s="59">
        <v>1</v>
      </c>
      <c r="R19" s="56">
        <f t="shared" ref="R19:R24" si="8">SUM(P19,Q19)</f>
        <v>61</v>
      </c>
      <c r="S19" s="58">
        <v>60</v>
      </c>
      <c r="T19" s="59">
        <v>22.3</v>
      </c>
      <c r="U19" s="56">
        <f t="shared" ref="U19:U24" si="9">SUM(S19,T19)</f>
        <v>82.3</v>
      </c>
      <c r="V19" s="59">
        <f t="shared" si="2"/>
        <v>83.1968897675</v>
      </c>
      <c r="W19" s="54">
        <v>15</v>
      </c>
      <c r="X19" s="26">
        <v>12</v>
      </c>
      <c r="Y19" s="60" t="s">
        <v>40</v>
      </c>
      <c r="Z19" s="61">
        <v>86</v>
      </c>
      <c r="AA19" s="55" t="s">
        <v>58</v>
      </c>
      <c r="AB19" s="32"/>
      <c r="AC19" s="62"/>
      <c r="AD19" s="62"/>
    </row>
    <row r="20" ht="15" customHeight="1" spans="1:30">
      <c r="A20" s="62" t="s">
        <v>35</v>
      </c>
      <c r="B20" s="62" t="s">
        <v>124</v>
      </c>
      <c r="C20" s="64">
        <v>2025</v>
      </c>
      <c r="D20" s="26" t="s">
        <v>130</v>
      </c>
      <c r="E20" s="26">
        <v>2545110054</v>
      </c>
      <c r="F20" s="26" t="s">
        <v>143</v>
      </c>
      <c r="G20" s="55">
        <v>80</v>
      </c>
      <c r="H20" s="56">
        <v>20</v>
      </c>
      <c r="I20" s="57">
        <f t="shared" si="3"/>
        <v>100</v>
      </c>
      <c r="J20" s="56">
        <v>78.84251969</v>
      </c>
      <c r="K20" s="57">
        <v>1.3</v>
      </c>
      <c r="L20" s="56">
        <f t="shared" si="7"/>
        <v>80.14251969</v>
      </c>
      <c r="M20" s="56">
        <v>76</v>
      </c>
      <c r="N20" s="56">
        <v>0</v>
      </c>
      <c r="O20" s="56">
        <v>76</v>
      </c>
      <c r="P20" s="58">
        <v>60</v>
      </c>
      <c r="Q20" s="56">
        <v>19</v>
      </c>
      <c r="R20" s="56">
        <f t="shared" si="8"/>
        <v>79</v>
      </c>
      <c r="S20" s="58">
        <v>60</v>
      </c>
      <c r="T20" s="56">
        <v>40</v>
      </c>
      <c r="U20" s="56">
        <f t="shared" si="9"/>
        <v>100</v>
      </c>
      <c r="V20" s="59">
        <f t="shared" si="2"/>
        <v>82.8568897675</v>
      </c>
      <c r="W20" s="54">
        <v>16</v>
      </c>
      <c r="X20" s="26">
        <v>36</v>
      </c>
      <c r="Y20" s="60" t="s">
        <v>40</v>
      </c>
      <c r="Z20" s="61">
        <v>86</v>
      </c>
      <c r="AA20" s="55" t="s">
        <v>58</v>
      </c>
      <c r="AB20" s="32"/>
      <c r="AC20" s="62"/>
      <c r="AD20" s="62"/>
    </row>
    <row r="21" ht="15" customHeight="1" spans="1:30">
      <c r="A21" s="26" t="s">
        <v>35</v>
      </c>
      <c r="B21" s="26" t="s">
        <v>124</v>
      </c>
      <c r="C21" s="54">
        <v>2025</v>
      </c>
      <c r="D21" s="26" t="s">
        <v>125</v>
      </c>
      <c r="E21" s="26">
        <v>2545110090</v>
      </c>
      <c r="F21" s="26" t="s">
        <v>144</v>
      </c>
      <c r="G21" s="55">
        <v>80</v>
      </c>
      <c r="H21" s="63">
        <v>6.25</v>
      </c>
      <c r="I21" s="57">
        <f t="shared" si="3"/>
        <v>86.25</v>
      </c>
      <c r="J21" s="56">
        <v>82.9173</v>
      </c>
      <c r="K21" s="57">
        <v>1.2</v>
      </c>
      <c r="L21" s="56">
        <f t="shared" si="7"/>
        <v>84.1173</v>
      </c>
      <c r="M21" s="56">
        <v>83</v>
      </c>
      <c r="N21" s="56">
        <v>0</v>
      </c>
      <c r="O21" s="56">
        <v>83</v>
      </c>
      <c r="P21" s="58">
        <v>60</v>
      </c>
      <c r="Q21" s="59">
        <v>2.5</v>
      </c>
      <c r="R21" s="56">
        <f t="shared" si="8"/>
        <v>62.5</v>
      </c>
      <c r="S21" s="58">
        <v>60</v>
      </c>
      <c r="T21" s="59">
        <v>17</v>
      </c>
      <c r="U21" s="56">
        <f t="shared" si="9"/>
        <v>77</v>
      </c>
      <c r="V21" s="59">
        <f t="shared" si="2"/>
        <v>82.837975</v>
      </c>
      <c r="W21" s="54">
        <v>17</v>
      </c>
      <c r="X21" s="26">
        <v>19</v>
      </c>
      <c r="Y21" s="60" t="s">
        <v>40</v>
      </c>
      <c r="Z21" s="61">
        <v>86</v>
      </c>
      <c r="AA21" s="55" t="s">
        <v>58</v>
      </c>
      <c r="AB21" s="32"/>
      <c r="AC21" s="62"/>
      <c r="AD21" s="62"/>
    </row>
    <row r="22" ht="15" customHeight="1" spans="1:30">
      <c r="A22" s="26" t="s">
        <v>35</v>
      </c>
      <c r="B22" s="26" t="s">
        <v>124</v>
      </c>
      <c r="C22" s="54">
        <v>2025</v>
      </c>
      <c r="D22" s="26" t="s">
        <v>125</v>
      </c>
      <c r="E22" s="26">
        <v>2545110068</v>
      </c>
      <c r="F22" s="26" t="s">
        <v>145</v>
      </c>
      <c r="G22" s="55">
        <v>80</v>
      </c>
      <c r="H22" s="56">
        <v>5.275</v>
      </c>
      <c r="I22" s="57">
        <f t="shared" si="3"/>
        <v>85.275</v>
      </c>
      <c r="J22" s="56">
        <v>80.81679389</v>
      </c>
      <c r="K22" s="57">
        <v>1.1</v>
      </c>
      <c r="L22" s="56">
        <f t="shared" si="7"/>
        <v>81.91679389</v>
      </c>
      <c r="M22" s="56">
        <v>79.5</v>
      </c>
      <c r="N22" s="56">
        <v>0</v>
      </c>
      <c r="O22" s="56">
        <v>79.5</v>
      </c>
      <c r="P22" s="58">
        <v>60</v>
      </c>
      <c r="Q22" s="56">
        <v>15.8</v>
      </c>
      <c r="R22" s="56">
        <f t="shared" si="8"/>
        <v>75.8</v>
      </c>
      <c r="S22" s="58">
        <v>60</v>
      </c>
      <c r="T22" s="56">
        <v>35</v>
      </c>
      <c r="U22" s="56">
        <f t="shared" si="9"/>
        <v>95</v>
      </c>
      <c r="V22" s="59">
        <f t="shared" si="2"/>
        <v>82.4800954175</v>
      </c>
      <c r="W22" s="54">
        <v>18</v>
      </c>
      <c r="X22" s="26">
        <v>25</v>
      </c>
      <c r="Y22" s="60" t="s">
        <v>40</v>
      </c>
      <c r="Z22" s="61">
        <v>86</v>
      </c>
      <c r="AA22" s="55" t="s">
        <v>58</v>
      </c>
      <c r="AB22" s="32"/>
      <c r="AC22" s="62"/>
      <c r="AD22" s="62"/>
    </row>
    <row r="23" ht="15" customHeight="1" spans="1:30">
      <c r="A23" s="26" t="s">
        <v>35</v>
      </c>
      <c r="B23" s="26" t="s">
        <v>124</v>
      </c>
      <c r="C23" s="54">
        <v>2025</v>
      </c>
      <c r="D23" s="26" t="s">
        <v>125</v>
      </c>
      <c r="E23" s="26">
        <v>2545110084</v>
      </c>
      <c r="F23" s="26" t="s">
        <v>146</v>
      </c>
      <c r="G23" s="55">
        <v>80</v>
      </c>
      <c r="H23" s="56">
        <v>2.45</v>
      </c>
      <c r="I23" s="57">
        <f t="shared" si="3"/>
        <v>82.45</v>
      </c>
      <c r="J23" s="56">
        <v>82.01574803</v>
      </c>
      <c r="K23" s="57">
        <v>1</v>
      </c>
      <c r="L23" s="56">
        <f t="shared" si="7"/>
        <v>83.01574803</v>
      </c>
      <c r="M23" s="56">
        <v>82</v>
      </c>
      <c r="N23" s="56">
        <v>0</v>
      </c>
      <c r="O23" s="56">
        <v>82</v>
      </c>
      <c r="P23" s="58">
        <v>60</v>
      </c>
      <c r="Q23" s="59">
        <v>1</v>
      </c>
      <c r="R23" s="56">
        <f t="shared" si="8"/>
        <v>61</v>
      </c>
      <c r="S23" s="58">
        <v>60</v>
      </c>
      <c r="T23" s="59">
        <v>32</v>
      </c>
      <c r="U23" s="56">
        <f t="shared" si="9"/>
        <v>92</v>
      </c>
      <c r="V23" s="59">
        <f t="shared" si="2"/>
        <v>82.2568110225</v>
      </c>
      <c r="W23" s="54">
        <v>19</v>
      </c>
      <c r="X23" s="26">
        <v>21</v>
      </c>
      <c r="Y23" s="60" t="s">
        <v>40</v>
      </c>
      <c r="Z23" s="61">
        <v>86</v>
      </c>
      <c r="AA23" s="55" t="s">
        <v>58</v>
      </c>
      <c r="AB23" s="32"/>
      <c r="AC23" s="62"/>
      <c r="AD23" s="62"/>
    </row>
    <row r="24" ht="15" customHeight="1" spans="1:30">
      <c r="A24" s="62" t="s">
        <v>35</v>
      </c>
      <c r="B24" s="62" t="s">
        <v>124</v>
      </c>
      <c r="C24" s="64">
        <v>2025</v>
      </c>
      <c r="D24" s="26" t="s">
        <v>130</v>
      </c>
      <c r="E24" s="26">
        <v>2545110129</v>
      </c>
      <c r="F24" s="26" t="s">
        <v>147</v>
      </c>
      <c r="G24" s="55">
        <v>80</v>
      </c>
      <c r="H24" s="56">
        <v>0.5</v>
      </c>
      <c r="I24" s="57">
        <f t="shared" si="3"/>
        <v>80.5</v>
      </c>
      <c r="J24" s="56">
        <v>83.18584071</v>
      </c>
      <c r="K24" s="57">
        <v>1</v>
      </c>
      <c r="L24" s="56">
        <f t="shared" si="7"/>
        <v>84.18584071</v>
      </c>
      <c r="M24" s="56">
        <v>82</v>
      </c>
      <c r="N24" s="56">
        <v>0</v>
      </c>
      <c r="O24" s="56">
        <v>82</v>
      </c>
      <c r="P24" s="58">
        <v>60</v>
      </c>
      <c r="Q24" s="56">
        <v>0</v>
      </c>
      <c r="R24" s="56">
        <f t="shared" si="8"/>
        <v>60</v>
      </c>
      <c r="S24" s="58">
        <v>60</v>
      </c>
      <c r="T24" s="56">
        <v>15.1</v>
      </c>
      <c r="U24" s="56">
        <f t="shared" si="9"/>
        <v>75.1</v>
      </c>
      <c r="V24" s="59">
        <f t="shared" si="2"/>
        <v>82.0443805325</v>
      </c>
      <c r="W24" s="54">
        <v>20</v>
      </c>
      <c r="X24" s="26">
        <v>18</v>
      </c>
      <c r="Y24" s="60" t="s">
        <v>40</v>
      </c>
      <c r="Z24" s="61">
        <v>86</v>
      </c>
      <c r="AA24" s="55" t="s">
        <v>58</v>
      </c>
      <c r="AB24" s="32"/>
      <c r="AC24" s="62"/>
      <c r="AD24" s="62"/>
    </row>
    <row r="25" ht="15" customHeight="1" spans="1:30">
      <c r="A25" s="26" t="s">
        <v>35</v>
      </c>
      <c r="B25" s="26" t="s">
        <v>124</v>
      </c>
      <c r="C25" s="54">
        <v>2025</v>
      </c>
      <c r="D25" s="26" t="s">
        <v>127</v>
      </c>
      <c r="E25" s="26">
        <v>2545110008</v>
      </c>
      <c r="F25" s="26" t="s">
        <v>148</v>
      </c>
      <c r="G25" s="55">
        <v>80</v>
      </c>
      <c r="H25" s="56">
        <v>0.5</v>
      </c>
      <c r="I25" s="57">
        <f t="shared" si="3"/>
        <v>80.5</v>
      </c>
      <c r="J25" s="56">
        <v>81.55905512</v>
      </c>
      <c r="K25" s="57">
        <v>1</v>
      </c>
      <c r="L25" s="63">
        <v>82.55905512</v>
      </c>
      <c r="M25" s="63">
        <v>86</v>
      </c>
      <c r="N25" s="63">
        <v>0</v>
      </c>
      <c r="O25" s="63">
        <v>86</v>
      </c>
      <c r="P25" s="58">
        <v>60</v>
      </c>
      <c r="Q25" s="63">
        <v>1</v>
      </c>
      <c r="R25" s="63">
        <v>61</v>
      </c>
      <c r="S25" s="58">
        <v>60</v>
      </c>
      <c r="T25" s="63">
        <v>27.705</v>
      </c>
      <c r="U25" s="63">
        <v>87.705</v>
      </c>
      <c r="V25" s="59">
        <f t="shared" si="2"/>
        <v>81.70454134</v>
      </c>
      <c r="W25" s="54">
        <v>21</v>
      </c>
      <c r="X25" s="26">
        <v>22</v>
      </c>
      <c r="Y25" s="60" t="s">
        <v>40</v>
      </c>
      <c r="Z25" s="61">
        <v>86</v>
      </c>
      <c r="AA25" s="55" t="s">
        <v>58</v>
      </c>
      <c r="AB25" s="32"/>
      <c r="AC25" s="62"/>
      <c r="AD25" s="62"/>
    </row>
    <row r="26" ht="15" customHeight="1" spans="1:30">
      <c r="A26" s="62" t="s">
        <v>35</v>
      </c>
      <c r="B26" s="62" t="s">
        <v>124</v>
      </c>
      <c r="C26" s="64">
        <v>2025</v>
      </c>
      <c r="D26" s="26" t="s">
        <v>130</v>
      </c>
      <c r="E26" s="26">
        <v>2545110024</v>
      </c>
      <c r="F26" s="26" t="s">
        <v>149</v>
      </c>
      <c r="G26" s="55">
        <v>80</v>
      </c>
      <c r="H26" s="63">
        <v>-3</v>
      </c>
      <c r="I26" s="57">
        <f t="shared" si="3"/>
        <v>77</v>
      </c>
      <c r="J26" s="56">
        <v>83.66141732</v>
      </c>
      <c r="K26" s="57">
        <v>1</v>
      </c>
      <c r="L26" s="63">
        <v>84.66141732</v>
      </c>
      <c r="M26" s="63">
        <v>81.5</v>
      </c>
      <c r="N26" s="63">
        <v>0</v>
      </c>
      <c r="O26" s="63">
        <v>81.5</v>
      </c>
      <c r="P26" s="58">
        <v>60</v>
      </c>
      <c r="Q26" s="63">
        <v>0</v>
      </c>
      <c r="R26" s="63">
        <v>60</v>
      </c>
      <c r="S26" s="58">
        <v>60</v>
      </c>
      <c r="T26" s="63">
        <v>7</v>
      </c>
      <c r="U26" s="63">
        <v>67</v>
      </c>
      <c r="V26" s="59">
        <f t="shared" si="2"/>
        <v>81.62106299</v>
      </c>
      <c r="W26" s="54">
        <v>22</v>
      </c>
      <c r="X26" s="26">
        <v>15</v>
      </c>
      <c r="Y26" s="60" t="s">
        <v>63</v>
      </c>
      <c r="Z26" s="61">
        <v>86</v>
      </c>
      <c r="AA26" s="55" t="s">
        <v>64</v>
      </c>
      <c r="AB26" s="32"/>
      <c r="AC26" s="62"/>
      <c r="AD26" s="62"/>
    </row>
    <row r="27" ht="15" customHeight="1" spans="1:30">
      <c r="A27" s="26" t="s">
        <v>35</v>
      </c>
      <c r="B27" s="26" t="s">
        <v>124</v>
      </c>
      <c r="C27" s="54">
        <v>2025</v>
      </c>
      <c r="D27" s="26" t="s">
        <v>125</v>
      </c>
      <c r="E27" s="26">
        <v>2545110058</v>
      </c>
      <c r="F27" s="26" t="s">
        <v>150</v>
      </c>
      <c r="G27" s="55">
        <v>80</v>
      </c>
      <c r="H27" s="56">
        <v>0</v>
      </c>
      <c r="I27" s="57">
        <f t="shared" si="3"/>
        <v>80</v>
      </c>
      <c r="J27" s="56">
        <v>83.66929134</v>
      </c>
      <c r="K27" s="57">
        <v>1</v>
      </c>
      <c r="L27" s="56">
        <f>J27+K27</f>
        <v>84.66929134</v>
      </c>
      <c r="M27" s="56">
        <v>83</v>
      </c>
      <c r="N27" s="56">
        <v>0</v>
      </c>
      <c r="O27" s="56">
        <v>83</v>
      </c>
      <c r="P27" s="58">
        <v>60</v>
      </c>
      <c r="Q27" s="56">
        <v>1.7</v>
      </c>
      <c r="R27" s="56">
        <f>SUM(P27,Q27)</f>
        <v>61.7</v>
      </c>
      <c r="S27" s="58">
        <v>60</v>
      </c>
      <c r="T27" s="56">
        <v>-3</v>
      </c>
      <c r="U27" s="56">
        <f>SUM(S27,T27)</f>
        <v>57</v>
      </c>
      <c r="V27" s="59">
        <f t="shared" si="2"/>
        <v>81.586968505</v>
      </c>
      <c r="W27" s="54">
        <v>23</v>
      </c>
      <c r="X27" s="26">
        <v>14</v>
      </c>
      <c r="Y27" s="60" t="s">
        <v>40</v>
      </c>
      <c r="Z27" s="61">
        <v>86</v>
      </c>
      <c r="AA27" s="55" t="s">
        <v>58</v>
      </c>
      <c r="AB27" s="32"/>
      <c r="AC27" s="62"/>
      <c r="AD27" s="62"/>
    </row>
    <row r="28" ht="15" customHeight="1" spans="1:30">
      <c r="A28" s="26" t="s">
        <v>35</v>
      </c>
      <c r="B28" s="26" t="s">
        <v>124</v>
      </c>
      <c r="C28" s="54">
        <v>2025</v>
      </c>
      <c r="D28" s="26" t="s">
        <v>127</v>
      </c>
      <c r="E28" s="26">
        <v>2545110072</v>
      </c>
      <c r="F28" s="26" t="s">
        <v>151</v>
      </c>
      <c r="G28" s="55">
        <v>80</v>
      </c>
      <c r="H28" s="56">
        <v>4.5</v>
      </c>
      <c r="I28" s="57">
        <f t="shared" si="3"/>
        <v>84.5</v>
      </c>
      <c r="J28" s="56">
        <v>80.12598425</v>
      </c>
      <c r="K28" s="57">
        <v>1</v>
      </c>
      <c r="L28" s="56">
        <f>J28+K28</f>
        <v>81.12598425</v>
      </c>
      <c r="M28" s="56">
        <v>86</v>
      </c>
      <c r="N28" s="56">
        <v>0</v>
      </c>
      <c r="O28" s="56">
        <v>86</v>
      </c>
      <c r="P28" s="58">
        <v>60</v>
      </c>
      <c r="Q28" s="59">
        <v>4</v>
      </c>
      <c r="R28" s="56">
        <f>SUM(P28,Q28)</f>
        <v>64</v>
      </c>
      <c r="S28" s="58">
        <v>60</v>
      </c>
      <c r="T28" s="59">
        <v>35</v>
      </c>
      <c r="U28" s="56">
        <f>SUM(S28,T28)</f>
        <v>95</v>
      </c>
      <c r="V28" s="59">
        <f t="shared" si="2"/>
        <v>81.5444881875</v>
      </c>
      <c r="W28" s="54">
        <v>24</v>
      </c>
      <c r="X28" s="26">
        <v>29</v>
      </c>
      <c r="Y28" s="60" t="s">
        <v>40</v>
      </c>
      <c r="Z28" s="61">
        <v>86</v>
      </c>
      <c r="AA28" s="55" t="s">
        <v>58</v>
      </c>
      <c r="AB28" s="32"/>
      <c r="AC28" s="62"/>
      <c r="AD28" s="62"/>
    </row>
    <row r="29" ht="15" customHeight="1" spans="1:30">
      <c r="A29" s="26" t="s">
        <v>35</v>
      </c>
      <c r="B29" s="26" t="s">
        <v>124</v>
      </c>
      <c r="C29" s="54">
        <v>2025</v>
      </c>
      <c r="D29" s="26" t="s">
        <v>127</v>
      </c>
      <c r="E29" s="26">
        <v>2545110116</v>
      </c>
      <c r="F29" s="26" t="s">
        <v>152</v>
      </c>
      <c r="G29" s="55">
        <v>80</v>
      </c>
      <c r="H29" s="56">
        <v>0</v>
      </c>
      <c r="I29" s="57">
        <f t="shared" si="3"/>
        <v>80</v>
      </c>
      <c r="J29" s="56">
        <v>82.03539823</v>
      </c>
      <c r="K29" s="57">
        <v>1</v>
      </c>
      <c r="L29" s="63">
        <v>83.03539823</v>
      </c>
      <c r="M29" s="63">
        <v>75</v>
      </c>
      <c r="N29" s="63">
        <v>0</v>
      </c>
      <c r="O29" s="63">
        <v>75</v>
      </c>
      <c r="P29" s="58">
        <v>60</v>
      </c>
      <c r="Q29" s="63">
        <v>1</v>
      </c>
      <c r="R29" s="63">
        <v>61</v>
      </c>
      <c r="S29" s="58">
        <v>60</v>
      </c>
      <c r="T29" s="59">
        <v>22</v>
      </c>
      <c r="U29" s="63">
        <v>82</v>
      </c>
      <c r="V29" s="59">
        <f t="shared" si="2"/>
        <v>81.1765486725</v>
      </c>
      <c r="W29" s="54">
        <v>25</v>
      </c>
      <c r="X29" s="26">
        <v>20</v>
      </c>
      <c r="Y29" s="60" t="s">
        <v>40</v>
      </c>
      <c r="Z29" s="61">
        <v>86</v>
      </c>
      <c r="AA29" s="55" t="s">
        <v>58</v>
      </c>
      <c r="AB29" s="32"/>
      <c r="AC29" s="62"/>
      <c r="AD29" s="62"/>
    </row>
    <row r="30" ht="15" customHeight="1" spans="1:30">
      <c r="A30" s="26" t="s">
        <v>35</v>
      </c>
      <c r="B30" s="26" t="s">
        <v>124</v>
      </c>
      <c r="C30" s="54">
        <v>2025</v>
      </c>
      <c r="D30" s="26" t="s">
        <v>127</v>
      </c>
      <c r="E30" s="26">
        <v>2545110010</v>
      </c>
      <c r="F30" s="26" t="s">
        <v>153</v>
      </c>
      <c r="G30" s="55">
        <v>80</v>
      </c>
      <c r="H30" s="56">
        <v>1</v>
      </c>
      <c r="I30" s="57">
        <f t="shared" si="3"/>
        <v>81</v>
      </c>
      <c r="J30" s="56">
        <v>80.64566929</v>
      </c>
      <c r="K30" s="57">
        <v>1</v>
      </c>
      <c r="L30" s="63">
        <v>81.64566929</v>
      </c>
      <c r="M30" s="63">
        <v>82.5</v>
      </c>
      <c r="N30" s="63">
        <v>0</v>
      </c>
      <c r="O30" s="63">
        <v>82.5</v>
      </c>
      <c r="P30" s="58">
        <v>60</v>
      </c>
      <c r="Q30" s="63">
        <v>1</v>
      </c>
      <c r="R30" s="63">
        <v>61</v>
      </c>
      <c r="S30" s="58">
        <v>60</v>
      </c>
      <c r="T30" s="63">
        <v>31.3</v>
      </c>
      <c r="U30" s="63">
        <v>91.3</v>
      </c>
      <c r="V30" s="59">
        <f t="shared" si="2"/>
        <v>81.0742519675</v>
      </c>
      <c r="W30" s="54">
        <v>26</v>
      </c>
      <c r="X30" s="26">
        <v>27</v>
      </c>
      <c r="Y30" s="62" t="s">
        <v>40</v>
      </c>
      <c r="Z30" s="61">
        <v>86</v>
      </c>
      <c r="AA30" s="55" t="s">
        <v>58</v>
      </c>
      <c r="AB30" s="32"/>
      <c r="AC30" s="62"/>
      <c r="AD30" s="62"/>
    </row>
    <row r="31" ht="15" customHeight="1" spans="1:30">
      <c r="A31" s="26" t="s">
        <v>35</v>
      </c>
      <c r="B31" s="26" t="s">
        <v>124</v>
      </c>
      <c r="C31" s="54">
        <v>2025</v>
      </c>
      <c r="D31" s="26" t="s">
        <v>127</v>
      </c>
      <c r="E31" s="26">
        <v>2545110006</v>
      </c>
      <c r="F31" s="26" t="s">
        <v>154</v>
      </c>
      <c r="G31" s="55">
        <v>80</v>
      </c>
      <c r="H31" s="63">
        <v>0.8</v>
      </c>
      <c r="I31" s="57">
        <f t="shared" si="3"/>
        <v>80.8</v>
      </c>
      <c r="J31" s="56">
        <v>79.39370079</v>
      </c>
      <c r="K31" s="57">
        <v>1</v>
      </c>
      <c r="L31" s="63">
        <v>80.39370079</v>
      </c>
      <c r="M31" s="63">
        <v>88.5</v>
      </c>
      <c r="N31" s="63">
        <v>0</v>
      </c>
      <c r="O31" s="63">
        <v>88.5</v>
      </c>
      <c r="P31" s="58">
        <v>60</v>
      </c>
      <c r="Q31" s="63">
        <v>1.9</v>
      </c>
      <c r="R31" s="63">
        <v>61.9</v>
      </c>
      <c r="S31" s="58">
        <v>60</v>
      </c>
      <c r="T31" s="63">
        <v>34.5</v>
      </c>
      <c r="U31" s="63">
        <v>94.5</v>
      </c>
      <c r="V31" s="59">
        <f t="shared" si="2"/>
        <v>80.6202755925</v>
      </c>
      <c r="W31" s="54">
        <v>27</v>
      </c>
      <c r="X31" s="26">
        <v>32</v>
      </c>
      <c r="Y31" s="60" t="s">
        <v>40</v>
      </c>
      <c r="Z31" s="61">
        <v>86</v>
      </c>
      <c r="AA31" s="55" t="s">
        <v>58</v>
      </c>
      <c r="AB31" s="32"/>
      <c r="AC31" s="62"/>
      <c r="AD31" s="62"/>
    </row>
    <row r="32" ht="15" customHeight="1" spans="1:30">
      <c r="A32" s="26" t="s">
        <v>35</v>
      </c>
      <c r="B32" s="26" t="s">
        <v>124</v>
      </c>
      <c r="C32" s="54">
        <v>2025</v>
      </c>
      <c r="D32" s="26" t="s">
        <v>127</v>
      </c>
      <c r="E32" s="26">
        <v>2545110002</v>
      </c>
      <c r="F32" s="26" t="s">
        <v>155</v>
      </c>
      <c r="G32" s="55">
        <v>80</v>
      </c>
      <c r="H32" s="56">
        <v>0.5</v>
      </c>
      <c r="I32" s="57">
        <f t="shared" si="3"/>
        <v>80.5</v>
      </c>
      <c r="J32" s="56">
        <v>80.22834646</v>
      </c>
      <c r="K32" s="57">
        <v>2</v>
      </c>
      <c r="L32" s="63">
        <v>82.22834646</v>
      </c>
      <c r="M32" s="63">
        <v>87.5</v>
      </c>
      <c r="N32" s="63">
        <v>0</v>
      </c>
      <c r="O32" s="63">
        <v>87.5</v>
      </c>
      <c r="P32" s="58">
        <v>60</v>
      </c>
      <c r="Q32" s="63">
        <v>0.5</v>
      </c>
      <c r="R32" s="63">
        <v>60.5</v>
      </c>
      <c r="S32" s="58">
        <v>60</v>
      </c>
      <c r="T32" s="63">
        <v>9.5</v>
      </c>
      <c r="U32" s="63">
        <v>69.5</v>
      </c>
      <c r="V32" s="59">
        <f t="shared" si="2"/>
        <v>80.596259845</v>
      </c>
      <c r="W32" s="54">
        <v>28</v>
      </c>
      <c r="X32" s="26">
        <v>28</v>
      </c>
      <c r="Y32" s="60" t="s">
        <v>40</v>
      </c>
      <c r="Z32" s="61">
        <v>86</v>
      </c>
      <c r="AA32" s="55" t="s">
        <v>58</v>
      </c>
      <c r="AB32" s="32"/>
      <c r="AC32" s="62"/>
      <c r="AD32" s="62"/>
    </row>
    <row r="33" ht="15" customHeight="1" spans="1:30">
      <c r="A33" s="26" t="s">
        <v>35</v>
      </c>
      <c r="B33" s="26" t="s">
        <v>124</v>
      </c>
      <c r="C33" s="54">
        <v>2025</v>
      </c>
      <c r="D33" s="26" t="s">
        <v>125</v>
      </c>
      <c r="E33" s="26">
        <v>2545110080</v>
      </c>
      <c r="F33" s="26" t="s">
        <v>156</v>
      </c>
      <c r="G33" s="55">
        <v>80</v>
      </c>
      <c r="H33" s="56">
        <v>1.25</v>
      </c>
      <c r="I33" s="57">
        <f t="shared" si="3"/>
        <v>81.25</v>
      </c>
      <c r="J33" s="56">
        <v>79.1496063</v>
      </c>
      <c r="K33" s="57">
        <v>2.6</v>
      </c>
      <c r="L33" s="56">
        <f t="shared" ref="L33:L50" si="10">J33+K33</f>
        <v>81.7496063</v>
      </c>
      <c r="M33" s="56">
        <v>83.5</v>
      </c>
      <c r="N33" s="56">
        <v>0</v>
      </c>
      <c r="O33" s="56">
        <v>83.5</v>
      </c>
      <c r="P33" s="58">
        <v>60</v>
      </c>
      <c r="Q33" s="59">
        <v>0</v>
      </c>
      <c r="R33" s="56">
        <f t="shared" ref="R33:R50" si="11">SUM(P33,Q33)</f>
        <v>60</v>
      </c>
      <c r="S33" s="58">
        <v>60</v>
      </c>
      <c r="T33" s="59">
        <v>19.5</v>
      </c>
      <c r="U33" s="56">
        <f t="shared" ref="U33:U50" si="12">SUM(S33,T33)</f>
        <v>79.5</v>
      </c>
      <c r="V33" s="59">
        <f t="shared" si="2"/>
        <v>80.587204725</v>
      </c>
      <c r="W33" s="54">
        <v>29</v>
      </c>
      <c r="X33" s="26">
        <v>34</v>
      </c>
      <c r="Y33" s="60" t="s">
        <v>63</v>
      </c>
      <c r="Z33" s="61">
        <v>86</v>
      </c>
      <c r="AA33" s="55" t="s">
        <v>64</v>
      </c>
      <c r="AB33" s="32"/>
      <c r="AC33" s="62"/>
      <c r="AD33" s="62"/>
    </row>
    <row r="34" ht="15" customHeight="1" spans="1:30">
      <c r="A34" s="26" t="s">
        <v>35</v>
      </c>
      <c r="B34" s="26" t="s">
        <v>124</v>
      </c>
      <c r="C34" s="54">
        <v>2025</v>
      </c>
      <c r="D34" s="26" t="s">
        <v>125</v>
      </c>
      <c r="E34" s="26">
        <v>2545110067</v>
      </c>
      <c r="F34" s="26" t="s">
        <v>157</v>
      </c>
      <c r="G34" s="55">
        <v>80</v>
      </c>
      <c r="H34" s="56">
        <v>0</v>
      </c>
      <c r="I34" s="57">
        <f t="shared" si="3"/>
        <v>80</v>
      </c>
      <c r="J34" s="56">
        <v>81.09448819</v>
      </c>
      <c r="K34" s="57">
        <v>1</v>
      </c>
      <c r="L34" s="56">
        <f t="shared" si="10"/>
        <v>82.09448819</v>
      </c>
      <c r="M34" s="56">
        <v>78.5</v>
      </c>
      <c r="N34" s="56">
        <v>0</v>
      </c>
      <c r="O34" s="56">
        <v>78.5</v>
      </c>
      <c r="P34" s="58">
        <v>60</v>
      </c>
      <c r="Q34" s="56">
        <v>0</v>
      </c>
      <c r="R34" s="56">
        <f t="shared" si="11"/>
        <v>60</v>
      </c>
      <c r="S34" s="58">
        <v>60</v>
      </c>
      <c r="T34" s="56">
        <v>21.5</v>
      </c>
      <c r="U34" s="56">
        <f t="shared" si="12"/>
        <v>81.5</v>
      </c>
      <c r="V34" s="59">
        <f t="shared" si="2"/>
        <v>80.5708661425</v>
      </c>
      <c r="W34" s="54">
        <v>30</v>
      </c>
      <c r="X34" s="26">
        <v>24</v>
      </c>
      <c r="Y34" s="60" t="s">
        <v>40</v>
      </c>
      <c r="Z34" s="61">
        <v>86</v>
      </c>
      <c r="AA34" s="55" t="s">
        <v>58</v>
      </c>
      <c r="AB34" s="32"/>
      <c r="AC34" s="62"/>
      <c r="AD34" s="62"/>
    </row>
    <row r="35" ht="15" customHeight="1" spans="1:30">
      <c r="A35" s="26" t="s">
        <v>35</v>
      </c>
      <c r="B35" s="26" t="s">
        <v>124</v>
      </c>
      <c r="C35" s="54">
        <v>2025</v>
      </c>
      <c r="D35" s="26" t="s">
        <v>127</v>
      </c>
      <c r="E35" s="26">
        <v>2545110003</v>
      </c>
      <c r="F35" s="26" t="s">
        <v>158</v>
      </c>
      <c r="G35" s="55">
        <v>80</v>
      </c>
      <c r="H35" s="56">
        <v>0</v>
      </c>
      <c r="I35" s="57">
        <f t="shared" si="3"/>
        <v>80</v>
      </c>
      <c r="J35" s="56">
        <v>81.12598425</v>
      </c>
      <c r="K35" s="57">
        <v>1</v>
      </c>
      <c r="L35" s="63">
        <v>82.12598425</v>
      </c>
      <c r="M35" s="63">
        <v>85.5</v>
      </c>
      <c r="N35" s="63">
        <v>0</v>
      </c>
      <c r="O35" s="63">
        <v>85.5</v>
      </c>
      <c r="P35" s="58">
        <v>60</v>
      </c>
      <c r="Q35" s="63">
        <v>0</v>
      </c>
      <c r="R35" s="63">
        <v>60</v>
      </c>
      <c r="S35" s="58">
        <v>60</v>
      </c>
      <c r="T35" s="63">
        <v>9.5</v>
      </c>
      <c r="U35" s="63">
        <v>69.5</v>
      </c>
      <c r="V35" s="59">
        <f t="shared" si="2"/>
        <v>80.3444881875</v>
      </c>
      <c r="W35" s="54">
        <v>31</v>
      </c>
      <c r="X35" s="26">
        <v>23</v>
      </c>
      <c r="Y35" s="60" t="s">
        <v>40</v>
      </c>
      <c r="Z35" s="61">
        <v>86</v>
      </c>
      <c r="AA35" s="55" t="s">
        <v>58</v>
      </c>
      <c r="AB35" s="32"/>
      <c r="AC35" s="62"/>
      <c r="AD35" s="62"/>
    </row>
    <row r="36" ht="15" customHeight="1" spans="1:30">
      <c r="A36" s="26" t="s">
        <v>35</v>
      </c>
      <c r="B36" s="26" t="s">
        <v>124</v>
      </c>
      <c r="C36" s="54">
        <v>2025</v>
      </c>
      <c r="D36" s="26" t="s">
        <v>127</v>
      </c>
      <c r="E36" s="26">
        <v>2545110001</v>
      </c>
      <c r="F36" s="26" t="s">
        <v>159</v>
      </c>
      <c r="G36" s="55">
        <v>80</v>
      </c>
      <c r="H36" s="63">
        <v>1</v>
      </c>
      <c r="I36" s="57">
        <f t="shared" si="3"/>
        <v>81</v>
      </c>
      <c r="J36" s="56">
        <v>80.68503937</v>
      </c>
      <c r="K36" s="57">
        <v>1.3</v>
      </c>
      <c r="L36" s="63">
        <v>81.98503937</v>
      </c>
      <c r="M36" s="63">
        <v>79</v>
      </c>
      <c r="N36" s="63">
        <v>0</v>
      </c>
      <c r="O36" s="63">
        <v>79</v>
      </c>
      <c r="P36" s="58">
        <v>60</v>
      </c>
      <c r="Q36" s="63">
        <v>1.6</v>
      </c>
      <c r="R36" s="63">
        <v>61.6</v>
      </c>
      <c r="S36" s="58">
        <v>60</v>
      </c>
      <c r="T36" s="63">
        <v>12.5</v>
      </c>
      <c r="U36" s="63">
        <v>72.5</v>
      </c>
      <c r="V36" s="59">
        <f t="shared" si="2"/>
        <v>80.2437795275</v>
      </c>
      <c r="W36" s="54">
        <v>32</v>
      </c>
      <c r="X36" s="26">
        <v>26</v>
      </c>
      <c r="Y36" s="62" t="s">
        <v>40</v>
      </c>
      <c r="Z36" s="61">
        <v>86</v>
      </c>
      <c r="AA36" s="55" t="s">
        <v>58</v>
      </c>
      <c r="AB36" s="32"/>
      <c r="AC36" s="62"/>
      <c r="AD36" s="62"/>
    </row>
    <row r="37" ht="15" customHeight="1" spans="1:30">
      <c r="A37" s="26" t="s">
        <v>35</v>
      </c>
      <c r="B37" s="26" t="s">
        <v>124</v>
      </c>
      <c r="C37" s="54">
        <v>2025</v>
      </c>
      <c r="D37" s="26" t="s">
        <v>125</v>
      </c>
      <c r="E37" s="26">
        <v>2545110061</v>
      </c>
      <c r="F37" s="26" t="s">
        <v>160</v>
      </c>
      <c r="G37" s="55">
        <v>80</v>
      </c>
      <c r="H37" s="56">
        <v>2.95</v>
      </c>
      <c r="I37" s="57">
        <f t="shared" si="3"/>
        <v>82.95</v>
      </c>
      <c r="J37" s="56">
        <v>79.69291339</v>
      </c>
      <c r="K37" s="57">
        <v>1</v>
      </c>
      <c r="L37" s="56">
        <f t="shared" si="10"/>
        <v>80.69291339</v>
      </c>
      <c r="M37" s="56">
        <v>78</v>
      </c>
      <c r="N37" s="56">
        <v>0</v>
      </c>
      <c r="O37" s="56">
        <v>78</v>
      </c>
      <c r="P37" s="58">
        <v>60</v>
      </c>
      <c r="Q37" s="56">
        <v>0</v>
      </c>
      <c r="R37" s="56">
        <f t="shared" si="11"/>
        <v>60</v>
      </c>
      <c r="S37" s="58">
        <v>60</v>
      </c>
      <c r="T37" s="56">
        <v>23.5</v>
      </c>
      <c r="U37" s="56">
        <f t="shared" si="12"/>
        <v>83.5</v>
      </c>
      <c r="V37" s="59">
        <f t="shared" si="2"/>
        <v>79.8896850425</v>
      </c>
      <c r="W37" s="54">
        <v>33</v>
      </c>
      <c r="X37" s="26">
        <v>31</v>
      </c>
      <c r="Y37" s="60" t="s">
        <v>40</v>
      </c>
      <c r="Z37" s="61">
        <v>86</v>
      </c>
      <c r="AA37" s="55" t="s">
        <v>58</v>
      </c>
      <c r="AB37" s="32"/>
      <c r="AC37" s="62"/>
      <c r="AD37" s="62"/>
    </row>
    <row r="38" ht="15" customHeight="1" spans="1:30">
      <c r="A38" s="62" t="s">
        <v>35</v>
      </c>
      <c r="B38" s="62" t="s">
        <v>124</v>
      </c>
      <c r="C38" s="64">
        <v>2025</v>
      </c>
      <c r="D38" s="26" t="s">
        <v>130</v>
      </c>
      <c r="E38" s="26">
        <v>2545110049</v>
      </c>
      <c r="F38" s="26" t="s">
        <v>161</v>
      </c>
      <c r="G38" s="55">
        <v>80</v>
      </c>
      <c r="H38" s="56">
        <v>2.5</v>
      </c>
      <c r="I38" s="57">
        <f t="shared" ref="I38:I69" si="13">G38+H38</f>
        <v>82.5</v>
      </c>
      <c r="J38" s="56">
        <v>79.16535433</v>
      </c>
      <c r="K38" s="57">
        <v>1.2</v>
      </c>
      <c r="L38" s="56">
        <f t="shared" si="10"/>
        <v>80.36535433</v>
      </c>
      <c r="M38" s="56">
        <v>73</v>
      </c>
      <c r="N38" s="56">
        <v>0</v>
      </c>
      <c r="O38" s="56">
        <v>73</v>
      </c>
      <c r="P38" s="58">
        <v>60</v>
      </c>
      <c r="Q38" s="56">
        <v>0.2</v>
      </c>
      <c r="R38" s="56">
        <f t="shared" si="11"/>
        <v>60.2</v>
      </c>
      <c r="S38" s="58">
        <v>60</v>
      </c>
      <c r="T38" s="56">
        <v>28.72</v>
      </c>
      <c r="U38" s="56">
        <f t="shared" si="12"/>
        <v>88.72</v>
      </c>
      <c r="V38" s="59">
        <f t="shared" si="2"/>
        <v>79.6200157475</v>
      </c>
      <c r="W38" s="54">
        <v>34</v>
      </c>
      <c r="X38" s="26">
        <v>33</v>
      </c>
      <c r="Y38" s="60" t="s">
        <v>40</v>
      </c>
      <c r="Z38" s="61">
        <v>86</v>
      </c>
      <c r="AA38" s="55" t="s">
        <v>58</v>
      </c>
      <c r="AB38" s="32"/>
      <c r="AC38" s="62"/>
      <c r="AD38" s="62"/>
    </row>
    <row r="39" ht="15" customHeight="1" spans="1:30">
      <c r="A39" s="62" t="s">
        <v>35</v>
      </c>
      <c r="B39" s="62" t="s">
        <v>124</v>
      </c>
      <c r="C39" s="64">
        <v>2025</v>
      </c>
      <c r="D39" s="26" t="s">
        <v>130</v>
      </c>
      <c r="E39" s="26">
        <v>2545110034</v>
      </c>
      <c r="F39" s="26" t="s">
        <v>162</v>
      </c>
      <c r="G39" s="55">
        <v>80</v>
      </c>
      <c r="H39" s="56">
        <v>3</v>
      </c>
      <c r="I39" s="57">
        <f t="shared" si="13"/>
        <v>83</v>
      </c>
      <c r="J39" s="56">
        <v>76.60629921</v>
      </c>
      <c r="K39" s="57">
        <v>1.5</v>
      </c>
      <c r="L39" s="56">
        <f t="shared" si="10"/>
        <v>78.10629921</v>
      </c>
      <c r="M39" s="56">
        <v>88.5</v>
      </c>
      <c r="N39" s="56">
        <v>0</v>
      </c>
      <c r="O39" s="56">
        <v>88.5</v>
      </c>
      <c r="P39" s="58">
        <v>60</v>
      </c>
      <c r="Q39" s="56">
        <v>4.6</v>
      </c>
      <c r="R39" s="56">
        <f t="shared" si="11"/>
        <v>64.6</v>
      </c>
      <c r="S39" s="58">
        <v>60</v>
      </c>
      <c r="T39" s="56">
        <v>40</v>
      </c>
      <c r="U39" s="56">
        <f t="shared" si="12"/>
        <v>100</v>
      </c>
      <c r="V39" s="59">
        <f t="shared" si="2"/>
        <v>79.5347244075</v>
      </c>
      <c r="W39" s="54">
        <v>35</v>
      </c>
      <c r="X39" s="26">
        <v>47</v>
      </c>
      <c r="Y39" s="60" t="s">
        <v>40</v>
      </c>
      <c r="Z39" s="61">
        <v>86</v>
      </c>
      <c r="AA39" s="55" t="s">
        <v>58</v>
      </c>
      <c r="AB39" s="32"/>
      <c r="AC39" s="62"/>
      <c r="AD39" s="62"/>
    </row>
    <row r="40" ht="15" customHeight="1" spans="1:30">
      <c r="A40" s="26" t="s">
        <v>35</v>
      </c>
      <c r="B40" s="26" t="s">
        <v>124</v>
      </c>
      <c r="C40" s="54">
        <v>2025</v>
      </c>
      <c r="D40" s="26" t="s">
        <v>125</v>
      </c>
      <c r="E40" s="26">
        <v>2545110087</v>
      </c>
      <c r="F40" s="26" t="s">
        <v>163</v>
      </c>
      <c r="G40" s="55">
        <v>80</v>
      </c>
      <c r="H40" s="56">
        <v>0.75</v>
      </c>
      <c r="I40" s="57">
        <f t="shared" si="13"/>
        <v>80.75</v>
      </c>
      <c r="J40" s="56">
        <v>79.73282443</v>
      </c>
      <c r="K40" s="57">
        <v>1</v>
      </c>
      <c r="L40" s="56">
        <f t="shared" si="10"/>
        <v>80.73282443</v>
      </c>
      <c r="M40" s="56">
        <v>66.5</v>
      </c>
      <c r="N40" s="56">
        <v>0</v>
      </c>
      <c r="O40" s="56">
        <v>66.5</v>
      </c>
      <c r="P40" s="58">
        <v>60</v>
      </c>
      <c r="Q40" s="59">
        <v>3.5</v>
      </c>
      <c r="R40" s="56">
        <f t="shared" si="11"/>
        <v>63.5</v>
      </c>
      <c r="S40" s="58">
        <v>60</v>
      </c>
      <c r="T40" s="59">
        <v>25.925</v>
      </c>
      <c r="U40" s="56">
        <f t="shared" si="12"/>
        <v>85.925</v>
      </c>
      <c r="V40" s="59">
        <f t="shared" si="2"/>
        <v>79.4208683225</v>
      </c>
      <c r="W40" s="54">
        <v>36</v>
      </c>
      <c r="X40" s="26">
        <v>30</v>
      </c>
      <c r="Y40" s="60" t="s">
        <v>40</v>
      </c>
      <c r="Z40" s="61">
        <v>86</v>
      </c>
      <c r="AA40" s="55" t="s">
        <v>58</v>
      </c>
      <c r="AB40" s="32"/>
      <c r="AC40" s="62"/>
      <c r="AD40" s="62"/>
    </row>
    <row r="41" ht="15" customHeight="1" spans="1:30">
      <c r="A41" s="62" t="s">
        <v>35</v>
      </c>
      <c r="B41" s="62" t="s">
        <v>124</v>
      </c>
      <c r="C41" s="64">
        <v>2025</v>
      </c>
      <c r="D41" s="26" t="s">
        <v>130</v>
      </c>
      <c r="E41" s="26">
        <v>2545110033</v>
      </c>
      <c r="F41" s="26" t="s">
        <v>164</v>
      </c>
      <c r="G41" s="55">
        <v>80</v>
      </c>
      <c r="H41" s="63">
        <v>0.8</v>
      </c>
      <c r="I41" s="57">
        <f t="shared" si="13"/>
        <v>80.8</v>
      </c>
      <c r="J41" s="56">
        <v>78.41732283</v>
      </c>
      <c r="K41" s="57">
        <v>1</v>
      </c>
      <c r="L41" s="56">
        <f t="shared" si="10"/>
        <v>79.41732283</v>
      </c>
      <c r="M41" s="56">
        <v>82.5</v>
      </c>
      <c r="N41" s="56">
        <v>0</v>
      </c>
      <c r="O41" s="56">
        <v>82.5</v>
      </c>
      <c r="P41" s="58">
        <v>60</v>
      </c>
      <c r="Q41" s="56">
        <v>0.4</v>
      </c>
      <c r="R41" s="56">
        <f t="shared" si="11"/>
        <v>60.4</v>
      </c>
      <c r="S41" s="58">
        <v>60</v>
      </c>
      <c r="T41" s="56">
        <v>31.11</v>
      </c>
      <c r="U41" s="56">
        <f t="shared" si="12"/>
        <v>91.11</v>
      </c>
      <c r="V41" s="59">
        <f t="shared" si="2"/>
        <v>79.3434921225</v>
      </c>
      <c r="W41" s="54">
        <v>37</v>
      </c>
      <c r="X41" s="26">
        <v>40</v>
      </c>
      <c r="Y41" s="60" t="s">
        <v>40</v>
      </c>
      <c r="Z41" s="61">
        <v>86</v>
      </c>
      <c r="AA41" s="26"/>
      <c r="AB41" s="32"/>
      <c r="AC41" s="62"/>
      <c r="AD41" s="62"/>
    </row>
    <row r="42" ht="15" customHeight="1" spans="1:30">
      <c r="A42" s="62" t="s">
        <v>35</v>
      </c>
      <c r="B42" s="62" t="s">
        <v>124</v>
      </c>
      <c r="C42" s="64">
        <v>2025</v>
      </c>
      <c r="D42" s="26" t="s">
        <v>130</v>
      </c>
      <c r="E42" s="26">
        <v>2545110119</v>
      </c>
      <c r="F42" s="26" t="s">
        <v>165</v>
      </c>
      <c r="G42" s="55">
        <v>80</v>
      </c>
      <c r="H42" s="56">
        <v>1</v>
      </c>
      <c r="I42" s="57">
        <f t="shared" si="13"/>
        <v>81</v>
      </c>
      <c r="J42" s="56">
        <v>78.94690265</v>
      </c>
      <c r="K42" s="57">
        <v>2</v>
      </c>
      <c r="L42" s="56">
        <f t="shared" si="10"/>
        <v>80.94690265</v>
      </c>
      <c r="M42" s="56">
        <v>72</v>
      </c>
      <c r="N42" s="56">
        <v>0</v>
      </c>
      <c r="O42" s="56">
        <v>72</v>
      </c>
      <c r="P42" s="58">
        <v>60</v>
      </c>
      <c r="Q42" s="56">
        <v>0</v>
      </c>
      <c r="R42" s="56">
        <f t="shared" si="11"/>
        <v>60</v>
      </c>
      <c r="S42" s="58">
        <v>60</v>
      </c>
      <c r="T42" s="56">
        <v>14.99</v>
      </c>
      <c r="U42" s="56">
        <f t="shared" si="12"/>
        <v>74.99</v>
      </c>
      <c r="V42" s="59">
        <f t="shared" si="2"/>
        <v>79.1596769875</v>
      </c>
      <c r="W42" s="54">
        <v>38</v>
      </c>
      <c r="X42" s="26">
        <v>35</v>
      </c>
      <c r="Y42" s="60" t="s">
        <v>40</v>
      </c>
      <c r="Z42" s="61">
        <v>86</v>
      </c>
      <c r="AA42" s="26"/>
      <c r="AB42" s="32"/>
      <c r="AC42" s="62"/>
      <c r="AD42" s="62"/>
    </row>
    <row r="43" ht="15" customHeight="1" spans="1:30">
      <c r="A43" s="62" t="s">
        <v>35</v>
      </c>
      <c r="B43" s="62" t="s">
        <v>124</v>
      </c>
      <c r="C43" s="64">
        <v>2025</v>
      </c>
      <c r="D43" s="26" t="s">
        <v>130</v>
      </c>
      <c r="E43" s="26">
        <v>2545110039</v>
      </c>
      <c r="F43" s="26" t="s">
        <v>166</v>
      </c>
      <c r="G43" s="55">
        <v>80</v>
      </c>
      <c r="H43" s="56">
        <v>3</v>
      </c>
      <c r="I43" s="57">
        <f t="shared" si="13"/>
        <v>83</v>
      </c>
      <c r="J43" s="56">
        <v>78.44274809</v>
      </c>
      <c r="K43" s="57">
        <v>1</v>
      </c>
      <c r="L43" s="56">
        <f t="shared" si="10"/>
        <v>79.44274809</v>
      </c>
      <c r="M43" s="56">
        <v>78.5</v>
      </c>
      <c r="N43" s="56">
        <v>0</v>
      </c>
      <c r="O43" s="56">
        <v>78.5</v>
      </c>
      <c r="P43" s="58">
        <v>60</v>
      </c>
      <c r="Q43" s="56">
        <v>1.25</v>
      </c>
      <c r="R43" s="56">
        <f t="shared" si="11"/>
        <v>61.25</v>
      </c>
      <c r="S43" s="58">
        <v>60</v>
      </c>
      <c r="T43" s="56">
        <v>15.27</v>
      </c>
      <c r="U43" s="56">
        <f t="shared" si="12"/>
        <v>75.27</v>
      </c>
      <c r="V43" s="59">
        <f t="shared" si="2"/>
        <v>78.6330610675</v>
      </c>
      <c r="W43" s="54">
        <v>39</v>
      </c>
      <c r="X43" s="26">
        <v>39</v>
      </c>
      <c r="Y43" s="60" t="s">
        <v>40</v>
      </c>
      <c r="Z43" s="61">
        <v>86</v>
      </c>
      <c r="AA43" s="26"/>
      <c r="AB43" s="32"/>
      <c r="AC43" s="62"/>
      <c r="AD43" s="62"/>
    </row>
    <row r="44" ht="15" customHeight="1" spans="1:30">
      <c r="A44" s="62" t="s">
        <v>35</v>
      </c>
      <c r="B44" s="62" t="s">
        <v>124</v>
      </c>
      <c r="C44" s="64">
        <v>2025</v>
      </c>
      <c r="D44" s="26" t="s">
        <v>130</v>
      </c>
      <c r="E44" s="26">
        <v>2545110060</v>
      </c>
      <c r="F44" s="26" t="s">
        <v>167</v>
      </c>
      <c r="G44" s="55">
        <v>80</v>
      </c>
      <c r="H44" s="56">
        <v>-1</v>
      </c>
      <c r="I44" s="57">
        <f t="shared" si="13"/>
        <v>79</v>
      </c>
      <c r="J44" s="56">
        <v>78.69291339</v>
      </c>
      <c r="K44" s="57">
        <v>1</v>
      </c>
      <c r="L44" s="56">
        <f t="shared" si="10"/>
        <v>79.69291339</v>
      </c>
      <c r="M44" s="56">
        <v>82</v>
      </c>
      <c r="N44" s="56">
        <v>1</v>
      </c>
      <c r="O44" s="56">
        <v>83</v>
      </c>
      <c r="P44" s="58">
        <v>60</v>
      </c>
      <c r="Q44" s="56">
        <v>1</v>
      </c>
      <c r="R44" s="56">
        <f t="shared" si="11"/>
        <v>61</v>
      </c>
      <c r="S44" s="58">
        <v>60</v>
      </c>
      <c r="T44" s="56">
        <v>13.02</v>
      </c>
      <c r="U44" s="56">
        <f t="shared" si="12"/>
        <v>73.02</v>
      </c>
      <c r="V44" s="59">
        <f t="shared" si="2"/>
        <v>78.5206850425</v>
      </c>
      <c r="W44" s="54">
        <v>40</v>
      </c>
      <c r="X44" s="26">
        <v>38</v>
      </c>
      <c r="Y44" s="60" t="s">
        <v>40</v>
      </c>
      <c r="Z44" s="61">
        <v>86</v>
      </c>
      <c r="AA44" s="26"/>
      <c r="AB44" s="32"/>
      <c r="AC44" s="62"/>
      <c r="AD44" s="62"/>
    </row>
    <row r="45" ht="15" customHeight="1" spans="1:30">
      <c r="A45" s="26" t="s">
        <v>35</v>
      </c>
      <c r="B45" s="26" t="s">
        <v>124</v>
      </c>
      <c r="C45" s="54">
        <v>2025</v>
      </c>
      <c r="D45" s="26" t="s">
        <v>125</v>
      </c>
      <c r="E45" s="26">
        <v>2545110088</v>
      </c>
      <c r="F45" s="26" t="s">
        <v>168</v>
      </c>
      <c r="G45" s="55">
        <v>80</v>
      </c>
      <c r="H45" s="56">
        <v>0</v>
      </c>
      <c r="I45" s="57">
        <f t="shared" si="13"/>
        <v>80</v>
      </c>
      <c r="J45" s="56">
        <v>78.7559</v>
      </c>
      <c r="K45" s="57">
        <v>1</v>
      </c>
      <c r="L45" s="56">
        <f t="shared" si="10"/>
        <v>79.7559</v>
      </c>
      <c r="M45" s="56">
        <v>83</v>
      </c>
      <c r="N45" s="56">
        <v>0</v>
      </c>
      <c r="O45" s="56">
        <v>83</v>
      </c>
      <c r="P45" s="58">
        <v>60</v>
      </c>
      <c r="Q45" s="59">
        <v>0</v>
      </c>
      <c r="R45" s="56">
        <f t="shared" si="11"/>
        <v>60</v>
      </c>
      <c r="S45" s="58">
        <v>60</v>
      </c>
      <c r="T45" s="59">
        <v>10</v>
      </c>
      <c r="U45" s="56">
        <f t="shared" si="12"/>
        <v>70</v>
      </c>
      <c r="V45" s="59">
        <f t="shared" si="2"/>
        <v>78.466925</v>
      </c>
      <c r="W45" s="54">
        <v>41</v>
      </c>
      <c r="X45" s="26">
        <v>37</v>
      </c>
      <c r="Y45" s="60" t="s">
        <v>63</v>
      </c>
      <c r="Z45" s="61">
        <v>86</v>
      </c>
      <c r="AA45" s="26"/>
      <c r="AB45" s="32"/>
      <c r="AC45" s="62"/>
      <c r="AD45" s="62"/>
    </row>
    <row r="46" ht="15" customHeight="1" spans="1:30">
      <c r="A46" s="62" t="s">
        <v>35</v>
      </c>
      <c r="B46" s="62" t="s">
        <v>124</v>
      </c>
      <c r="C46" s="64">
        <v>2025</v>
      </c>
      <c r="D46" s="26" t="s">
        <v>130</v>
      </c>
      <c r="E46" s="26">
        <v>2545110057</v>
      </c>
      <c r="F46" s="26" t="s">
        <v>169</v>
      </c>
      <c r="G46" s="55">
        <v>80</v>
      </c>
      <c r="H46" s="63">
        <v>0.8</v>
      </c>
      <c r="I46" s="57">
        <f t="shared" si="13"/>
        <v>80.8</v>
      </c>
      <c r="J46" s="56">
        <v>77.03149606</v>
      </c>
      <c r="K46" s="57">
        <v>1.5</v>
      </c>
      <c r="L46" s="56">
        <f t="shared" si="10"/>
        <v>78.53149606</v>
      </c>
      <c r="M46" s="56">
        <v>80.5</v>
      </c>
      <c r="N46" s="56">
        <v>0</v>
      </c>
      <c r="O46" s="56">
        <v>80.5</v>
      </c>
      <c r="P46" s="58">
        <v>60</v>
      </c>
      <c r="Q46" s="56">
        <v>0.8</v>
      </c>
      <c r="R46" s="56">
        <f t="shared" si="11"/>
        <v>60.8</v>
      </c>
      <c r="S46" s="58">
        <v>60</v>
      </c>
      <c r="T46" s="56">
        <v>17.975</v>
      </c>
      <c r="U46" s="56">
        <f t="shared" si="12"/>
        <v>77.975</v>
      </c>
      <c r="V46" s="59">
        <f t="shared" si="2"/>
        <v>77.942372045</v>
      </c>
      <c r="W46" s="54">
        <v>42</v>
      </c>
      <c r="X46" s="26">
        <v>44</v>
      </c>
      <c r="Y46" s="60" t="s">
        <v>63</v>
      </c>
      <c r="Z46" s="61">
        <v>86</v>
      </c>
      <c r="AA46" s="26"/>
      <c r="AB46" s="32"/>
      <c r="AC46" s="62"/>
      <c r="AD46" s="62"/>
    </row>
    <row r="47" ht="15" customHeight="1" spans="1:30">
      <c r="A47" s="26" t="s">
        <v>35</v>
      </c>
      <c r="B47" s="26" t="s">
        <v>124</v>
      </c>
      <c r="C47" s="54">
        <v>2025</v>
      </c>
      <c r="D47" s="26" t="s">
        <v>125</v>
      </c>
      <c r="E47" s="26">
        <v>2545110065</v>
      </c>
      <c r="F47" s="26" t="s">
        <v>170</v>
      </c>
      <c r="G47" s="55">
        <v>80</v>
      </c>
      <c r="H47" s="56">
        <v>0.5</v>
      </c>
      <c r="I47" s="57">
        <f t="shared" si="13"/>
        <v>80.5</v>
      </c>
      <c r="J47" s="56">
        <v>76.21259843</v>
      </c>
      <c r="K47" s="57">
        <v>1</v>
      </c>
      <c r="L47" s="56">
        <f t="shared" si="10"/>
        <v>77.21259843</v>
      </c>
      <c r="M47" s="56">
        <v>90</v>
      </c>
      <c r="N47" s="56">
        <v>0</v>
      </c>
      <c r="O47" s="56">
        <v>90</v>
      </c>
      <c r="P47" s="58">
        <v>60</v>
      </c>
      <c r="Q47" s="56">
        <v>1.6</v>
      </c>
      <c r="R47" s="56">
        <f t="shared" si="11"/>
        <v>61.6</v>
      </c>
      <c r="S47" s="58">
        <v>60</v>
      </c>
      <c r="T47" s="56">
        <v>27.49</v>
      </c>
      <c r="U47" s="56">
        <f t="shared" si="12"/>
        <v>87.49</v>
      </c>
      <c r="V47" s="59">
        <f t="shared" si="2"/>
        <v>77.9139488225</v>
      </c>
      <c r="W47" s="54">
        <v>43</v>
      </c>
      <c r="X47" s="26">
        <v>51</v>
      </c>
      <c r="Y47" s="60" t="s">
        <v>40</v>
      </c>
      <c r="Z47" s="61">
        <v>86</v>
      </c>
      <c r="AA47" s="26"/>
      <c r="AB47" s="32"/>
      <c r="AC47" s="62"/>
      <c r="AD47" s="62"/>
    </row>
    <row r="48" ht="15" customHeight="1" spans="1:30">
      <c r="A48" s="62" t="s">
        <v>35</v>
      </c>
      <c r="B48" s="62" t="s">
        <v>124</v>
      </c>
      <c r="C48" s="64">
        <v>2025</v>
      </c>
      <c r="D48" s="26" t="s">
        <v>130</v>
      </c>
      <c r="E48" s="26">
        <v>2545110051</v>
      </c>
      <c r="F48" s="26" t="s">
        <v>171</v>
      </c>
      <c r="G48" s="55">
        <v>80</v>
      </c>
      <c r="H48" s="56">
        <v>-1</v>
      </c>
      <c r="I48" s="57">
        <f t="shared" si="13"/>
        <v>79</v>
      </c>
      <c r="J48" s="56">
        <v>76.90551181</v>
      </c>
      <c r="K48" s="57">
        <v>3</v>
      </c>
      <c r="L48" s="56">
        <f t="shared" si="10"/>
        <v>79.90551181</v>
      </c>
      <c r="M48" s="56">
        <v>66.5</v>
      </c>
      <c r="N48" s="56">
        <v>0</v>
      </c>
      <c r="O48" s="56">
        <v>66.5</v>
      </c>
      <c r="P48" s="58">
        <v>60</v>
      </c>
      <c r="Q48" s="56">
        <v>0</v>
      </c>
      <c r="R48" s="56">
        <f t="shared" si="11"/>
        <v>60</v>
      </c>
      <c r="S48" s="58">
        <v>60</v>
      </c>
      <c r="T48" s="56">
        <v>10.39</v>
      </c>
      <c r="U48" s="56">
        <f t="shared" si="12"/>
        <v>70.39</v>
      </c>
      <c r="V48" s="59">
        <f t="shared" si="2"/>
        <v>77.6736338575</v>
      </c>
      <c r="W48" s="54">
        <v>44</v>
      </c>
      <c r="X48" s="26">
        <v>46</v>
      </c>
      <c r="Y48" s="60" t="s">
        <v>63</v>
      </c>
      <c r="Z48" s="61">
        <v>86</v>
      </c>
      <c r="AA48" s="26"/>
      <c r="AB48" s="32"/>
      <c r="AC48" s="62"/>
      <c r="AD48" s="62"/>
    </row>
    <row r="49" ht="15" customHeight="1" spans="1:30">
      <c r="A49" s="62" t="s">
        <v>35</v>
      </c>
      <c r="B49" s="62" t="s">
        <v>124</v>
      </c>
      <c r="C49" s="64">
        <v>2025</v>
      </c>
      <c r="D49" s="26" t="s">
        <v>130</v>
      </c>
      <c r="E49" s="26">
        <v>2545110044</v>
      </c>
      <c r="F49" s="26" t="s">
        <v>172</v>
      </c>
      <c r="G49" s="55">
        <v>80</v>
      </c>
      <c r="H49" s="56">
        <v>0</v>
      </c>
      <c r="I49" s="57">
        <f t="shared" si="13"/>
        <v>80</v>
      </c>
      <c r="J49" s="56">
        <v>77.15748031</v>
      </c>
      <c r="K49" s="57">
        <v>1</v>
      </c>
      <c r="L49" s="56">
        <f t="shared" si="10"/>
        <v>78.15748031</v>
      </c>
      <c r="M49" s="56">
        <v>77.5</v>
      </c>
      <c r="N49" s="56">
        <v>0</v>
      </c>
      <c r="O49" s="56">
        <v>77.5</v>
      </c>
      <c r="P49" s="58">
        <v>60</v>
      </c>
      <c r="Q49" s="56">
        <v>0.2</v>
      </c>
      <c r="R49" s="56">
        <f t="shared" si="11"/>
        <v>60.2</v>
      </c>
      <c r="S49" s="58">
        <v>60</v>
      </c>
      <c r="T49" s="56">
        <v>17</v>
      </c>
      <c r="U49" s="56">
        <f t="shared" si="12"/>
        <v>77</v>
      </c>
      <c r="V49" s="59">
        <f t="shared" si="2"/>
        <v>77.3531102325</v>
      </c>
      <c r="W49" s="54">
        <v>45</v>
      </c>
      <c r="X49" s="26">
        <v>43</v>
      </c>
      <c r="Y49" s="60" t="s">
        <v>63</v>
      </c>
      <c r="Z49" s="61">
        <v>86</v>
      </c>
      <c r="AA49" s="26"/>
      <c r="AB49" s="32"/>
      <c r="AC49" s="62"/>
      <c r="AD49" s="62"/>
    </row>
    <row r="50" ht="15" customHeight="1" spans="1:30">
      <c r="A50" s="26" t="s">
        <v>35</v>
      </c>
      <c r="B50" s="26" t="s">
        <v>124</v>
      </c>
      <c r="C50" s="54">
        <v>2025</v>
      </c>
      <c r="D50" s="26" t="s">
        <v>125</v>
      </c>
      <c r="E50" s="26">
        <v>2545110071</v>
      </c>
      <c r="F50" s="26" t="s">
        <v>173</v>
      </c>
      <c r="G50" s="55">
        <v>80</v>
      </c>
      <c r="H50" s="56">
        <v>0.5</v>
      </c>
      <c r="I50" s="57">
        <f t="shared" si="13"/>
        <v>80.5</v>
      </c>
      <c r="J50" s="56">
        <v>77.27559055</v>
      </c>
      <c r="K50" s="57">
        <v>0</v>
      </c>
      <c r="L50" s="56">
        <f t="shared" si="10"/>
        <v>77.27559055</v>
      </c>
      <c r="M50" s="56">
        <v>80</v>
      </c>
      <c r="N50" s="56">
        <v>0</v>
      </c>
      <c r="O50" s="56">
        <v>80</v>
      </c>
      <c r="P50" s="58">
        <v>60</v>
      </c>
      <c r="Q50" s="56">
        <v>0.4</v>
      </c>
      <c r="R50" s="56">
        <f t="shared" si="11"/>
        <v>60.4</v>
      </c>
      <c r="S50" s="58">
        <v>60</v>
      </c>
      <c r="T50" s="56">
        <v>26</v>
      </c>
      <c r="U50" s="56">
        <f t="shared" si="12"/>
        <v>86</v>
      </c>
      <c r="V50" s="59">
        <f t="shared" si="2"/>
        <v>77.3266929125</v>
      </c>
      <c r="W50" s="54">
        <v>46</v>
      </c>
      <c r="X50" s="26">
        <v>42</v>
      </c>
      <c r="Y50" s="60" t="s">
        <v>63</v>
      </c>
      <c r="Z50" s="61">
        <v>86</v>
      </c>
      <c r="AA50" s="26"/>
      <c r="AB50" s="32"/>
      <c r="AC50" s="62"/>
      <c r="AD50" s="62"/>
    </row>
    <row r="51" ht="15" customHeight="1" spans="1:30">
      <c r="A51" s="26" t="s">
        <v>35</v>
      </c>
      <c r="B51" s="26" t="s">
        <v>124</v>
      </c>
      <c r="C51" s="54">
        <v>2025</v>
      </c>
      <c r="D51" s="26" t="s">
        <v>127</v>
      </c>
      <c r="E51" s="26">
        <v>2545110004</v>
      </c>
      <c r="F51" s="26" t="s">
        <v>174</v>
      </c>
      <c r="G51" s="55">
        <v>80</v>
      </c>
      <c r="H51" s="63">
        <v>0</v>
      </c>
      <c r="I51" s="57">
        <f t="shared" si="13"/>
        <v>80</v>
      </c>
      <c r="J51" s="56">
        <v>77.44094488</v>
      </c>
      <c r="K51" s="57">
        <v>1</v>
      </c>
      <c r="L51" s="63">
        <v>78.44094488</v>
      </c>
      <c r="M51" s="63">
        <v>78.5</v>
      </c>
      <c r="N51" s="63">
        <v>0</v>
      </c>
      <c r="O51" s="63">
        <v>78.5</v>
      </c>
      <c r="P51" s="58">
        <v>60</v>
      </c>
      <c r="Q51" s="63">
        <v>0</v>
      </c>
      <c r="R51" s="63">
        <v>60</v>
      </c>
      <c r="S51" s="58">
        <v>60</v>
      </c>
      <c r="T51" s="63">
        <v>8.5</v>
      </c>
      <c r="U51" s="63">
        <v>68.5</v>
      </c>
      <c r="V51" s="59">
        <f t="shared" si="2"/>
        <v>77.18070866</v>
      </c>
      <c r="W51" s="54">
        <v>47</v>
      </c>
      <c r="X51" s="26">
        <v>41</v>
      </c>
      <c r="Y51" s="60" t="s">
        <v>40</v>
      </c>
      <c r="Z51" s="61">
        <v>86</v>
      </c>
      <c r="AA51" s="26"/>
      <c r="AB51" s="32"/>
      <c r="AC51" s="62"/>
      <c r="AD51" s="62"/>
    </row>
    <row r="52" ht="15" customHeight="1" spans="1:30">
      <c r="A52" s="26" t="s">
        <v>35</v>
      </c>
      <c r="B52" s="26" t="s">
        <v>124</v>
      </c>
      <c r="C52" s="54">
        <v>2025</v>
      </c>
      <c r="D52" s="26" t="s">
        <v>125</v>
      </c>
      <c r="E52" s="26">
        <v>2545110063</v>
      </c>
      <c r="F52" s="26" t="s">
        <v>175</v>
      </c>
      <c r="G52" s="55">
        <v>80</v>
      </c>
      <c r="H52" s="56">
        <v>1.25</v>
      </c>
      <c r="I52" s="57">
        <f t="shared" si="13"/>
        <v>81.25</v>
      </c>
      <c r="J52" s="56">
        <v>76.2519685</v>
      </c>
      <c r="K52" s="57">
        <v>1</v>
      </c>
      <c r="L52" s="56">
        <f t="shared" ref="L52:L55" si="14">J52+K52</f>
        <v>77.2519685</v>
      </c>
      <c r="M52" s="56">
        <v>74</v>
      </c>
      <c r="N52" s="56">
        <v>0</v>
      </c>
      <c r="O52" s="56">
        <v>74</v>
      </c>
      <c r="P52" s="58">
        <v>60</v>
      </c>
      <c r="Q52" s="56">
        <v>0.6</v>
      </c>
      <c r="R52" s="56">
        <f t="shared" ref="R52:R55" si="15">SUM(P52,Q52)</f>
        <v>60.6</v>
      </c>
      <c r="S52" s="58">
        <v>60</v>
      </c>
      <c r="T52" s="56">
        <v>26.075</v>
      </c>
      <c r="U52" s="56">
        <f t="shared" ref="U52:U55" si="16">SUM(S52,T52)</f>
        <v>86.075</v>
      </c>
      <c r="V52" s="59">
        <f t="shared" si="2"/>
        <v>77.097726375</v>
      </c>
      <c r="W52" s="54">
        <v>48</v>
      </c>
      <c r="X52" s="26">
        <v>50</v>
      </c>
      <c r="Y52" s="60" t="s">
        <v>40</v>
      </c>
      <c r="Z52" s="61">
        <v>86</v>
      </c>
      <c r="AA52" s="26"/>
      <c r="AB52" s="32"/>
      <c r="AC52" s="62"/>
      <c r="AD52" s="62"/>
    </row>
    <row r="53" ht="15" customHeight="1" spans="1:30">
      <c r="A53" s="26" t="s">
        <v>35</v>
      </c>
      <c r="B53" s="26" t="s">
        <v>124</v>
      </c>
      <c r="C53" s="54">
        <v>2025</v>
      </c>
      <c r="D53" s="26" t="s">
        <v>125</v>
      </c>
      <c r="E53" s="26">
        <v>2545110082</v>
      </c>
      <c r="F53" s="26" t="s">
        <v>176</v>
      </c>
      <c r="G53" s="55">
        <v>80</v>
      </c>
      <c r="H53" s="56">
        <v>1.2</v>
      </c>
      <c r="I53" s="57">
        <f t="shared" si="13"/>
        <v>81.2</v>
      </c>
      <c r="J53" s="56">
        <v>76.27480916</v>
      </c>
      <c r="K53" s="57">
        <v>0</v>
      </c>
      <c r="L53" s="56">
        <f t="shared" si="14"/>
        <v>76.27480916</v>
      </c>
      <c r="M53" s="56">
        <v>77</v>
      </c>
      <c r="N53" s="56">
        <v>0</v>
      </c>
      <c r="O53" s="56">
        <v>77</v>
      </c>
      <c r="P53" s="58">
        <v>60</v>
      </c>
      <c r="Q53" s="59">
        <v>3</v>
      </c>
      <c r="R53" s="56">
        <f t="shared" si="15"/>
        <v>63</v>
      </c>
      <c r="S53" s="58">
        <v>60</v>
      </c>
      <c r="T53" s="59">
        <v>33</v>
      </c>
      <c r="U53" s="56">
        <f t="shared" si="16"/>
        <v>93</v>
      </c>
      <c r="V53" s="59">
        <f t="shared" si="2"/>
        <v>76.97610687</v>
      </c>
      <c r="W53" s="54">
        <v>49</v>
      </c>
      <c r="X53" s="26">
        <v>49</v>
      </c>
      <c r="Y53" s="60" t="s">
        <v>63</v>
      </c>
      <c r="Z53" s="61">
        <v>86</v>
      </c>
      <c r="AA53" s="26"/>
      <c r="AB53" s="32"/>
      <c r="AC53" s="62"/>
      <c r="AD53" s="62"/>
    </row>
    <row r="54" ht="15" customHeight="1" spans="1:30">
      <c r="A54" s="26" t="s">
        <v>35</v>
      </c>
      <c r="B54" s="26" t="s">
        <v>124</v>
      </c>
      <c r="C54" s="54">
        <v>2025</v>
      </c>
      <c r="D54" s="26" t="s">
        <v>127</v>
      </c>
      <c r="E54" s="26">
        <v>2545110005</v>
      </c>
      <c r="F54" s="26" t="s">
        <v>177</v>
      </c>
      <c r="G54" s="55">
        <v>80</v>
      </c>
      <c r="H54" s="56">
        <v>1.5</v>
      </c>
      <c r="I54" s="57">
        <f t="shared" si="13"/>
        <v>81.5</v>
      </c>
      <c r="J54" s="56">
        <v>74.57480315</v>
      </c>
      <c r="K54" s="57">
        <v>1</v>
      </c>
      <c r="L54" s="63">
        <v>75.57480315</v>
      </c>
      <c r="M54" s="63">
        <v>87.5</v>
      </c>
      <c r="N54" s="63">
        <v>1</v>
      </c>
      <c r="O54" s="63">
        <v>88.5</v>
      </c>
      <c r="P54" s="58">
        <v>60</v>
      </c>
      <c r="Q54" s="63">
        <v>1</v>
      </c>
      <c r="R54" s="63">
        <v>61</v>
      </c>
      <c r="S54" s="58">
        <v>60</v>
      </c>
      <c r="T54" s="63">
        <v>32.5</v>
      </c>
      <c r="U54" s="63">
        <v>92.5</v>
      </c>
      <c r="V54" s="59">
        <f t="shared" si="2"/>
        <v>76.9311023625</v>
      </c>
      <c r="W54" s="54">
        <v>50</v>
      </c>
      <c r="X54" s="26">
        <v>59</v>
      </c>
      <c r="Y54" s="60" t="s">
        <v>63</v>
      </c>
      <c r="Z54" s="61">
        <v>86</v>
      </c>
      <c r="AA54" s="26"/>
      <c r="AB54" s="32"/>
      <c r="AC54" s="62"/>
      <c r="AD54" s="62"/>
    </row>
    <row r="55" ht="15" customHeight="1" spans="1:30">
      <c r="A55" s="62" t="s">
        <v>35</v>
      </c>
      <c r="B55" s="62" t="s">
        <v>124</v>
      </c>
      <c r="C55" s="64">
        <v>2025</v>
      </c>
      <c r="D55" s="26" t="s">
        <v>130</v>
      </c>
      <c r="E55" s="26">
        <v>2545110037</v>
      </c>
      <c r="F55" s="26" t="s">
        <v>178</v>
      </c>
      <c r="G55" s="55">
        <v>80</v>
      </c>
      <c r="H55" s="56">
        <v>-1.5</v>
      </c>
      <c r="I55" s="57">
        <f t="shared" si="13"/>
        <v>78.5</v>
      </c>
      <c r="J55" s="56">
        <v>76.52755906</v>
      </c>
      <c r="K55" s="57">
        <v>1</v>
      </c>
      <c r="L55" s="56">
        <f t="shared" si="14"/>
        <v>77.52755906</v>
      </c>
      <c r="M55" s="56">
        <v>79</v>
      </c>
      <c r="N55" s="56">
        <v>0</v>
      </c>
      <c r="O55" s="56">
        <v>79</v>
      </c>
      <c r="P55" s="58">
        <v>60</v>
      </c>
      <c r="Q55" s="56">
        <v>2</v>
      </c>
      <c r="R55" s="56">
        <f t="shared" si="15"/>
        <v>62</v>
      </c>
      <c r="S55" s="58">
        <v>60</v>
      </c>
      <c r="T55" s="56">
        <v>7.9</v>
      </c>
      <c r="U55" s="56">
        <f t="shared" si="16"/>
        <v>67.9</v>
      </c>
      <c r="V55" s="59">
        <f t="shared" si="2"/>
        <v>76.440669295</v>
      </c>
      <c r="W55" s="54">
        <v>51</v>
      </c>
      <c r="X55" s="26">
        <v>48</v>
      </c>
      <c r="Y55" s="60" t="s">
        <v>63</v>
      </c>
      <c r="Z55" s="61">
        <v>86</v>
      </c>
      <c r="AA55" s="26"/>
      <c r="AB55" s="32"/>
      <c r="AC55" s="62"/>
      <c r="AD55" s="62"/>
    </row>
    <row r="56" ht="15" customHeight="1" spans="1:30">
      <c r="A56" s="26" t="s">
        <v>35</v>
      </c>
      <c r="B56" s="26" t="s">
        <v>124</v>
      </c>
      <c r="C56" s="54">
        <v>2025</v>
      </c>
      <c r="D56" s="26" t="s">
        <v>127</v>
      </c>
      <c r="E56" s="26">
        <v>2545110011</v>
      </c>
      <c r="F56" s="26" t="s">
        <v>179</v>
      </c>
      <c r="G56" s="55">
        <v>80</v>
      </c>
      <c r="H56" s="63">
        <v>8</v>
      </c>
      <c r="I56" s="57">
        <f t="shared" si="13"/>
        <v>88</v>
      </c>
      <c r="J56" s="56">
        <v>73.31496063</v>
      </c>
      <c r="K56" s="57">
        <v>0</v>
      </c>
      <c r="L56" s="63">
        <v>73.31496063</v>
      </c>
      <c r="M56" s="63">
        <v>85.5</v>
      </c>
      <c r="N56" s="63">
        <v>0</v>
      </c>
      <c r="O56" s="63">
        <v>85.5</v>
      </c>
      <c r="P56" s="58">
        <v>60</v>
      </c>
      <c r="Q56" s="63">
        <v>1.7</v>
      </c>
      <c r="R56" s="63">
        <v>61.7</v>
      </c>
      <c r="S56" s="58">
        <v>60</v>
      </c>
      <c r="T56" s="63">
        <v>41.5</v>
      </c>
      <c r="U56" s="63">
        <v>99.5</v>
      </c>
      <c r="V56" s="59">
        <f t="shared" si="2"/>
        <v>76.1212204725</v>
      </c>
      <c r="W56" s="54">
        <v>52</v>
      </c>
      <c r="X56" s="26">
        <v>64</v>
      </c>
      <c r="Y56" s="60" t="s">
        <v>63</v>
      </c>
      <c r="Z56" s="61">
        <v>86</v>
      </c>
      <c r="AA56" s="26"/>
      <c r="AB56" s="32" t="s">
        <v>180</v>
      </c>
      <c r="AC56" s="62"/>
      <c r="AD56" s="62"/>
    </row>
    <row r="57" ht="15" customHeight="1" spans="1:30">
      <c r="A57" s="26" t="s">
        <v>35</v>
      </c>
      <c r="B57" s="26" t="s">
        <v>124</v>
      </c>
      <c r="C57" s="54">
        <v>2025</v>
      </c>
      <c r="D57" s="26" t="s">
        <v>125</v>
      </c>
      <c r="E57" s="26">
        <v>2545110076</v>
      </c>
      <c r="F57" s="26" t="s">
        <v>181</v>
      </c>
      <c r="G57" s="55">
        <v>80</v>
      </c>
      <c r="H57" s="56">
        <v>0.5</v>
      </c>
      <c r="I57" s="57">
        <f t="shared" si="13"/>
        <v>80.5</v>
      </c>
      <c r="J57" s="56">
        <v>75.54330709</v>
      </c>
      <c r="K57" s="57">
        <v>1</v>
      </c>
      <c r="L57" s="56">
        <f t="shared" ref="L57:L59" si="17">J57+K57</f>
        <v>76.54330709</v>
      </c>
      <c r="M57" s="56">
        <v>78</v>
      </c>
      <c r="N57" s="56">
        <v>0</v>
      </c>
      <c r="O57" s="56">
        <v>78</v>
      </c>
      <c r="P57" s="58">
        <v>60</v>
      </c>
      <c r="Q57" s="59">
        <v>1.5</v>
      </c>
      <c r="R57" s="56">
        <f t="shared" ref="R57:R59" si="18">SUM(P57,Q57)</f>
        <v>61.5</v>
      </c>
      <c r="S57" s="58">
        <v>60</v>
      </c>
      <c r="T57" s="59">
        <v>13.48</v>
      </c>
      <c r="U57" s="56">
        <f t="shared" ref="U57:U59" si="19">SUM(S57,T57)</f>
        <v>73.48</v>
      </c>
      <c r="V57" s="59">
        <f t="shared" si="2"/>
        <v>76.1064803175</v>
      </c>
      <c r="W57" s="54">
        <v>53</v>
      </c>
      <c r="X57" s="26">
        <v>56</v>
      </c>
      <c r="Y57" s="60" t="s">
        <v>40</v>
      </c>
      <c r="Z57" s="61">
        <v>86</v>
      </c>
      <c r="AA57" s="26"/>
      <c r="AB57" s="32"/>
      <c r="AC57" s="62"/>
      <c r="AD57" s="62"/>
    </row>
    <row r="58" ht="15" customHeight="1" spans="1:30">
      <c r="A58" s="26" t="s">
        <v>35</v>
      </c>
      <c r="B58" s="26" t="s">
        <v>124</v>
      </c>
      <c r="C58" s="54">
        <v>2025</v>
      </c>
      <c r="D58" s="26" t="s">
        <v>125</v>
      </c>
      <c r="E58" s="26">
        <v>2545110074</v>
      </c>
      <c r="F58" s="26" t="s">
        <v>182</v>
      </c>
      <c r="G58" s="55">
        <v>80</v>
      </c>
      <c r="H58" s="56">
        <v>0</v>
      </c>
      <c r="I58" s="57">
        <f t="shared" si="13"/>
        <v>80</v>
      </c>
      <c r="J58" s="56">
        <v>75.58267717</v>
      </c>
      <c r="K58" s="57">
        <v>1</v>
      </c>
      <c r="L58" s="56">
        <f t="shared" si="17"/>
        <v>76.58267717</v>
      </c>
      <c r="M58" s="56">
        <v>80.5</v>
      </c>
      <c r="N58" s="56">
        <v>0</v>
      </c>
      <c r="O58" s="56">
        <v>80.5</v>
      </c>
      <c r="P58" s="58">
        <v>60</v>
      </c>
      <c r="Q58" s="59">
        <v>1.5</v>
      </c>
      <c r="R58" s="56">
        <f t="shared" si="18"/>
        <v>61.5</v>
      </c>
      <c r="S58" s="58">
        <v>60</v>
      </c>
      <c r="T58" s="59">
        <v>9</v>
      </c>
      <c r="U58" s="56">
        <f t="shared" si="19"/>
        <v>69</v>
      </c>
      <c r="V58" s="59">
        <f t="shared" si="2"/>
        <v>75.9870078775</v>
      </c>
      <c r="W58" s="54">
        <v>54</v>
      </c>
      <c r="X58" s="26">
        <v>55</v>
      </c>
      <c r="Y58" s="60" t="s">
        <v>40</v>
      </c>
      <c r="Z58" s="61">
        <v>86</v>
      </c>
      <c r="AA58" s="26"/>
      <c r="AB58" s="32"/>
      <c r="AC58" s="62"/>
      <c r="AD58" s="62"/>
    </row>
    <row r="59" ht="15" customHeight="1" spans="1:30">
      <c r="A59" s="62" t="s">
        <v>35</v>
      </c>
      <c r="B59" s="62" t="s">
        <v>124</v>
      </c>
      <c r="C59" s="64">
        <v>2025</v>
      </c>
      <c r="D59" s="26" t="s">
        <v>130</v>
      </c>
      <c r="E59" s="26">
        <v>2545110056</v>
      </c>
      <c r="F59" s="26" t="s">
        <v>183</v>
      </c>
      <c r="G59" s="55">
        <v>80</v>
      </c>
      <c r="H59" s="56">
        <v>0.5</v>
      </c>
      <c r="I59" s="57">
        <f t="shared" si="13"/>
        <v>80.5</v>
      </c>
      <c r="J59" s="56">
        <v>76.03149606</v>
      </c>
      <c r="K59" s="57">
        <v>1</v>
      </c>
      <c r="L59" s="56">
        <f t="shared" si="17"/>
        <v>77.03149606</v>
      </c>
      <c r="M59" s="56">
        <v>85</v>
      </c>
      <c r="N59" s="56">
        <v>0</v>
      </c>
      <c r="O59" s="56">
        <v>85</v>
      </c>
      <c r="P59" s="58">
        <v>60</v>
      </c>
      <c r="Q59" s="56">
        <v>0.2</v>
      </c>
      <c r="R59" s="56">
        <f t="shared" si="18"/>
        <v>60.2</v>
      </c>
      <c r="S59" s="58">
        <v>60</v>
      </c>
      <c r="T59" s="56">
        <v>-2</v>
      </c>
      <c r="U59" s="56">
        <f t="shared" si="19"/>
        <v>58</v>
      </c>
      <c r="V59" s="59">
        <f t="shared" si="2"/>
        <v>75.983622045</v>
      </c>
      <c r="W59" s="54">
        <v>55</v>
      </c>
      <c r="X59" s="26">
        <v>52</v>
      </c>
      <c r="Y59" s="60" t="s">
        <v>40</v>
      </c>
      <c r="Z59" s="61">
        <v>86</v>
      </c>
      <c r="AA59" s="26"/>
      <c r="AB59" s="32"/>
      <c r="AC59" s="62"/>
      <c r="AD59" s="62"/>
    </row>
    <row r="60" ht="15" customHeight="1" spans="1:30">
      <c r="A60" s="26" t="s">
        <v>35</v>
      </c>
      <c r="B60" s="26" t="s">
        <v>124</v>
      </c>
      <c r="C60" s="54">
        <v>2025</v>
      </c>
      <c r="D60" s="26" t="s">
        <v>127</v>
      </c>
      <c r="E60" s="26">
        <v>2545110022</v>
      </c>
      <c r="F60" s="26" t="s">
        <v>184</v>
      </c>
      <c r="G60" s="55">
        <v>80</v>
      </c>
      <c r="H60" s="56">
        <v>3.5</v>
      </c>
      <c r="I60" s="57">
        <f t="shared" si="13"/>
        <v>83.5</v>
      </c>
      <c r="J60" s="56">
        <v>73.93700787</v>
      </c>
      <c r="K60" s="57">
        <v>1.7</v>
      </c>
      <c r="L60" s="63">
        <v>75.63700787</v>
      </c>
      <c r="M60" s="63">
        <v>74</v>
      </c>
      <c r="N60" s="63">
        <v>0</v>
      </c>
      <c r="O60" s="63">
        <v>74</v>
      </c>
      <c r="P60" s="58">
        <v>60</v>
      </c>
      <c r="Q60" s="63">
        <v>0</v>
      </c>
      <c r="R60" s="63">
        <v>60</v>
      </c>
      <c r="S60" s="58">
        <v>60</v>
      </c>
      <c r="T60" s="63">
        <v>18</v>
      </c>
      <c r="U60" s="63">
        <v>78</v>
      </c>
      <c r="V60" s="59">
        <f t="shared" si="2"/>
        <v>75.6777559025</v>
      </c>
      <c r="W60" s="54">
        <v>56</v>
      </c>
      <c r="X60" s="26">
        <v>61</v>
      </c>
      <c r="Y60" s="60" t="s">
        <v>40</v>
      </c>
      <c r="Z60" s="61">
        <v>86</v>
      </c>
      <c r="AA60" s="26"/>
      <c r="AB60" s="32"/>
      <c r="AC60" s="62"/>
      <c r="AD60" s="62"/>
    </row>
    <row r="61" ht="15" customHeight="1" spans="1:30">
      <c r="A61" s="62" t="s">
        <v>35</v>
      </c>
      <c r="B61" s="62" t="s">
        <v>124</v>
      </c>
      <c r="C61" s="64">
        <v>2025</v>
      </c>
      <c r="D61" s="26" t="s">
        <v>130</v>
      </c>
      <c r="E61" s="26">
        <v>2545110047</v>
      </c>
      <c r="F61" s="26" t="s">
        <v>185</v>
      </c>
      <c r="G61" s="55">
        <v>80</v>
      </c>
      <c r="H61" s="63">
        <v>0</v>
      </c>
      <c r="I61" s="57">
        <f t="shared" si="13"/>
        <v>80</v>
      </c>
      <c r="J61" s="56">
        <v>76.94488189</v>
      </c>
      <c r="K61" s="57">
        <v>0</v>
      </c>
      <c r="L61" s="56">
        <f t="shared" ref="L61:L65" si="20">J61+K61</f>
        <v>76.94488189</v>
      </c>
      <c r="M61" s="56">
        <v>80</v>
      </c>
      <c r="N61" s="56">
        <v>0</v>
      </c>
      <c r="O61" s="56">
        <v>80</v>
      </c>
      <c r="P61" s="58">
        <v>60</v>
      </c>
      <c r="Q61" s="56">
        <v>0.2</v>
      </c>
      <c r="R61" s="56">
        <f t="shared" ref="R61:R65" si="21">SUM(P61,Q61)</f>
        <v>60.2</v>
      </c>
      <c r="S61" s="58">
        <v>60</v>
      </c>
      <c r="T61" s="56">
        <v>-5</v>
      </c>
      <c r="U61" s="56">
        <f t="shared" ref="U61:U65" si="22">SUM(S61,T61)</f>
        <v>55</v>
      </c>
      <c r="V61" s="59">
        <f t="shared" si="2"/>
        <v>75.4686614175</v>
      </c>
      <c r="W61" s="54">
        <v>57</v>
      </c>
      <c r="X61" s="26">
        <v>45</v>
      </c>
      <c r="Y61" s="60" t="s">
        <v>40</v>
      </c>
      <c r="Z61" s="61">
        <v>86</v>
      </c>
      <c r="AA61" s="26"/>
      <c r="AB61" s="32"/>
      <c r="AC61" s="62"/>
      <c r="AD61" s="62"/>
    </row>
    <row r="62" ht="15" customHeight="1" spans="1:30">
      <c r="A62" s="26" t="s">
        <v>35</v>
      </c>
      <c r="B62" s="26" t="s">
        <v>124</v>
      </c>
      <c r="C62" s="54">
        <v>2025</v>
      </c>
      <c r="D62" s="26" t="s">
        <v>125</v>
      </c>
      <c r="E62" s="26">
        <v>2545110086</v>
      </c>
      <c r="F62" s="26" t="s">
        <v>186</v>
      </c>
      <c r="G62" s="55">
        <v>80</v>
      </c>
      <c r="H62" s="56">
        <v>2.25</v>
      </c>
      <c r="I62" s="57">
        <f t="shared" si="13"/>
        <v>82.25</v>
      </c>
      <c r="J62" s="56">
        <v>74.24427481</v>
      </c>
      <c r="K62" s="57">
        <v>0</v>
      </c>
      <c r="L62" s="56">
        <f t="shared" si="20"/>
        <v>74.24427481</v>
      </c>
      <c r="M62" s="56">
        <v>83</v>
      </c>
      <c r="N62" s="56">
        <v>0</v>
      </c>
      <c r="O62" s="56">
        <v>83</v>
      </c>
      <c r="P62" s="58">
        <v>60</v>
      </c>
      <c r="Q62" s="59">
        <v>1</v>
      </c>
      <c r="R62" s="56">
        <f t="shared" si="21"/>
        <v>61</v>
      </c>
      <c r="S62" s="58">
        <v>60</v>
      </c>
      <c r="T62" s="59">
        <v>18.07</v>
      </c>
      <c r="U62" s="56">
        <f t="shared" si="22"/>
        <v>78.07</v>
      </c>
      <c r="V62" s="59">
        <f t="shared" si="2"/>
        <v>75.0117061075</v>
      </c>
      <c r="W62" s="54">
        <v>58</v>
      </c>
      <c r="X62" s="26">
        <v>60</v>
      </c>
      <c r="Y62" s="60" t="s">
        <v>63</v>
      </c>
      <c r="Z62" s="61">
        <v>86</v>
      </c>
      <c r="AA62" s="26"/>
      <c r="AB62" s="32"/>
      <c r="AC62" s="62"/>
      <c r="AD62" s="62"/>
    </row>
    <row r="63" ht="15" customHeight="1" spans="1:30">
      <c r="A63" s="26" t="s">
        <v>35</v>
      </c>
      <c r="B63" s="26" t="s">
        <v>124</v>
      </c>
      <c r="C63" s="54">
        <v>2025</v>
      </c>
      <c r="D63" s="26" t="s">
        <v>127</v>
      </c>
      <c r="E63" s="26">
        <v>2545110028</v>
      </c>
      <c r="F63" s="26" t="s">
        <v>187</v>
      </c>
      <c r="G63" s="55">
        <v>80</v>
      </c>
      <c r="H63" s="56">
        <v>0</v>
      </c>
      <c r="I63" s="57">
        <f t="shared" si="13"/>
        <v>80</v>
      </c>
      <c r="J63" s="56">
        <v>76</v>
      </c>
      <c r="K63" s="57">
        <v>0</v>
      </c>
      <c r="L63" s="63">
        <v>76</v>
      </c>
      <c r="M63" s="63">
        <v>79.5</v>
      </c>
      <c r="N63" s="63">
        <v>0</v>
      </c>
      <c r="O63" s="63">
        <v>79.5</v>
      </c>
      <c r="P63" s="58">
        <v>60</v>
      </c>
      <c r="Q63" s="63">
        <v>0</v>
      </c>
      <c r="R63" s="63">
        <v>60</v>
      </c>
      <c r="S63" s="58">
        <v>60</v>
      </c>
      <c r="T63" s="63">
        <v>0</v>
      </c>
      <c r="U63" s="63">
        <v>60</v>
      </c>
      <c r="V63" s="59">
        <f t="shared" si="2"/>
        <v>74.975</v>
      </c>
      <c r="W63" s="54">
        <v>59</v>
      </c>
      <c r="X63" s="26">
        <v>53</v>
      </c>
      <c r="Y63" s="60" t="s">
        <v>63</v>
      </c>
      <c r="Z63" s="61">
        <v>86</v>
      </c>
      <c r="AA63" s="26"/>
      <c r="AB63" s="32"/>
      <c r="AC63" s="62"/>
      <c r="AD63" s="62"/>
    </row>
    <row r="64" ht="15" customHeight="1" spans="1:30">
      <c r="A64" s="26" t="s">
        <v>35</v>
      </c>
      <c r="B64" s="26" t="s">
        <v>124</v>
      </c>
      <c r="C64" s="54">
        <v>2025</v>
      </c>
      <c r="D64" s="26" t="s">
        <v>127</v>
      </c>
      <c r="E64" s="26">
        <v>2545110012</v>
      </c>
      <c r="F64" s="26" t="s">
        <v>188</v>
      </c>
      <c r="G64" s="55">
        <v>80</v>
      </c>
      <c r="H64" s="56">
        <v>0</v>
      </c>
      <c r="I64" s="57">
        <f t="shared" si="13"/>
        <v>80</v>
      </c>
      <c r="J64" s="56">
        <v>74.8503937</v>
      </c>
      <c r="K64" s="57">
        <v>1</v>
      </c>
      <c r="L64" s="63">
        <v>75.8503937</v>
      </c>
      <c r="M64" s="63">
        <v>79.5</v>
      </c>
      <c r="N64" s="63">
        <v>0</v>
      </c>
      <c r="O64" s="63">
        <v>79.5</v>
      </c>
      <c r="P64" s="58">
        <v>60</v>
      </c>
      <c r="Q64" s="63">
        <v>0</v>
      </c>
      <c r="R64" s="63">
        <v>60</v>
      </c>
      <c r="S64" s="58">
        <v>60</v>
      </c>
      <c r="T64" s="63">
        <v>0</v>
      </c>
      <c r="U64" s="63">
        <v>60</v>
      </c>
      <c r="V64" s="59">
        <f t="shared" si="2"/>
        <v>74.862795275</v>
      </c>
      <c r="W64" s="54">
        <v>60</v>
      </c>
      <c r="X64" s="26">
        <v>58</v>
      </c>
      <c r="Y64" s="60" t="s">
        <v>40</v>
      </c>
      <c r="Z64" s="61">
        <v>86</v>
      </c>
      <c r="AA64" s="26"/>
      <c r="AB64" s="32"/>
      <c r="AC64" s="62"/>
      <c r="AD64" s="62"/>
    </row>
    <row r="65" ht="15" customHeight="1" spans="1:30">
      <c r="A65" s="26" t="s">
        <v>35</v>
      </c>
      <c r="B65" s="26" t="s">
        <v>124</v>
      </c>
      <c r="C65" s="54">
        <v>2025</v>
      </c>
      <c r="D65" s="26" t="s">
        <v>125</v>
      </c>
      <c r="E65" s="26">
        <v>2545110089</v>
      </c>
      <c r="F65" s="26" t="s">
        <v>189</v>
      </c>
      <c r="G65" s="55">
        <v>80</v>
      </c>
      <c r="H65" s="56">
        <v>0.75</v>
      </c>
      <c r="I65" s="57">
        <f t="shared" si="13"/>
        <v>80.75</v>
      </c>
      <c r="J65" s="56">
        <v>73.2047</v>
      </c>
      <c r="K65" s="57">
        <v>0.1</v>
      </c>
      <c r="L65" s="56">
        <f t="shared" si="20"/>
        <v>73.3047</v>
      </c>
      <c r="M65" s="56">
        <v>81</v>
      </c>
      <c r="N65" s="56">
        <v>0</v>
      </c>
      <c r="O65" s="56">
        <v>81</v>
      </c>
      <c r="P65" s="58">
        <v>60</v>
      </c>
      <c r="Q65" s="59">
        <v>0</v>
      </c>
      <c r="R65" s="56">
        <f t="shared" si="21"/>
        <v>60</v>
      </c>
      <c r="S65" s="58">
        <v>60</v>
      </c>
      <c r="T65" s="59">
        <v>28</v>
      </c>
      <c r="U65" s="56">
        <f t="shared" si="22"/>
        <v>88</v>
      </c>
      <c r="V65" s="59">
        <f t="shared" si="2"/>
        <v>74.503525</v>
      </c>
      <c r="W65" s="54">
        <v>61</v>
      </c>
      <c r="X65" s="26">
        <v>65</v>
      </c>
      <c r="Y65" s="60" t="s">
        <v>63</v>
      </c>
      <c r="Z65" s="61">
        <v>86</v>
      </c>
      <c r="AA65" s="26"/>
      <c r="AB65" s="32"/>
      <c r="AC65" s="62"/>
      <c r="AD65" s="62"/>
    </row>
    <row r="66" ht="15" customHeight="1" spans="1:30">
      <c r="A66" s="26" t="s">
        <v>35</v>
      </c>
      <c r="B66" s="26" t="s">
        <v>124</v>
      </c>
      <c r="C66" s="54">
        <v>2025</v>
      </c>
      <c r="D66" s="26" t="s">
        <v>127</v>
      </c>
      <c r="E66" s="26">
        <v>2545110013</v>
      </c>
      <c r="F66" s="26" t="s">
        <v>190</v>
      </c>
      <c r="G66" s="55">
        <v>80</v>
      </c>
      <c r="H66" s="63">
        <v>-2</v>
      </c>
      <c r="I66" s="57">
        <f t="shared" si="13"/>
        <v>78</v>
      </c>
      <c r="J66" s="56">
        <v>74.96850394</v>
      </c>
      <c r="K66" s="57">
        <v>1</v>
      </c>
      <c r="L66" s="63">
        <v>75.96850394</v>
      </c>
      <c r="M66" s="63">
        <v>70.5</v>
      </c>
      <c r="N66" s="63">
        <v>0</v>
      </c>
      <c r="O66" s="63">
        <v>70.5</v>
      </c>
      <c r="P66" s="58">
        <v>60</v>
      </c>
      <c r="Q66" s="63">
        <v>0</v>
      </c>
      <c r="R66" s="63">
        <v>60</v>
      </c>
      <c r="S66" s="58">
        <v>60</v>
      </c>
      <c r="T66" s="63">
        <v>0</v>
      </c>
      <c r="U66" s="63">
        <v>60</v>
      </c>
      <c r="V66" s="59">
        <f t="shared" si="2"/>
        <v>74.301377955</v>
      </c>
      <c r="W66" s="54">
        <v>62</v>
      </c>
      <c r="X66" s="26">
        <v>57</v>
      </c>
      <c r="Y66" s="60" t="s">
        <v>40</v>
      </c>
      <c r="Z66" s="61">
        <v>86</v>
      </c>
      <c r="AA66" s="26"/>
      <c r="AB66" s="32"/>
      <c r="AC66" s="62"/>
      <c r="AD66" s="62"/>
    </row>
    <row r="67" ht="15" customHeight="1" spans="1:30">
      <c r="A67" s="62" t="s">
        <v>35</v>
      </c>
      <c r="B67" s="62" t="s">
        <v>124</v>
      </c>
      <c r="C67" s="64">
        <v>2025</v>
      </c>
      <c r="D67" s="26" t="s">
        <v>130</v>
      </c>
      <c r="E67" s="26">
        <v>2545110045</v>
      </c>
      <c r="F67" s="26" t="s">
        <v>191</v>
      </c>
      <c r="G67" s="55">
        <v>80</v>
      </c>
      <c r="H67" s="56">
        <v>-1</v>
      </c>
      <c r="I67" s="57">
        <f t="shared" si="13"/>
        <v>79</v>
      </c>
      <c r="J67" s="56">
        <v>75.88976378</v>
      </c>
      <c r="K67" s="57">
        <v>0</v>
      </c>
      <c r="L67" s="56">
        <f t="shared" ref="L67:L71" si="23">J67+K67</f>
        <v>75.88976378</v>
      </c>
      <c r="M67" s="56">
        <v>67</v>
      </c>
      <c r="N67" s="56">
        <v>0</v>
      </c>
      <c r="O67" s="56">
        <v>67</v>
      </c>
      <c r="P67" s="58">
        <v>60</v>
      </c>
      <c r="Q67" s="56">
        <v>0</v>
      </c>
      <c r="R67" s="56">
        <f t="shared" ref="R67:R71" si="24">SUM(P67,Q67)</f>
        <v>60</v>
      </c>
      <c r="S67" s="58">
        <v>60</v>
      </c>
      <c r="T67" s="56">
        <v>-3</v>
      </c>
      <c r="U67" s="56">
        <f t="shared" ref="U67:U71" si="25">SUM(S67,T67)</f>
        <v>57</v>
      </c>
      <c r="V67" s="59">
        <f t="shared" si="2"/>
        <v>74.017322835</v>
      </c>
      <c r="W67" s="54">
        <v>63</v>
      </c>
      <c r="X67" s="26">
        <v>54</v>
      </c>
      <c r="Y67" s="60" t="s">
        <v>63</v>
      </c>
      <c r="Z67" s="61">
        <v>86</v>
      </c>
      <c r="AA67" s="26"/>
      <c r="AB67" s="32"/>
      <c r="AC67" s="62"/>
      <c r="AD67" s="62"/>
    </row>
    <row r="68" ht="15" customHeight="1" spans="1:30">
      <c r="A68" s="26" t="s">
        <v>35</v>
      </c>
      <c r="B68" s="26" t="s">
        <v>124</v>
      </c>
      <c r="C68" s="54">
        <v>2025</v>
      </c>
      <c r="D68" s="26" t="s">
        <v>125</v>
      </c>
      <c r="E68" s="26">
        <v>2545110073</v>
      </c>
      <c r="F68" s="26" t="s">
        <v>192</v>
      </c>
      <c r="G68" s="55">
        <v>80</v>
      </c>
      <c r="H68" s="56">
        <v>0</v>
      </c>
      <c r="I68" s="57">
        <f t="shared" si="13"/>
        <v>80</v>
      </c>
      <c r="J68" s="56">
        <v>73.1496063</v>
      </c>
      <c r="K68" s="57">
        <v>0</v>
      </c>
      <c r="L68" s="56">
        <f t="shared" si="23"/>
        <v>73.1496063</v>
      </c>
      <c r="M68" s="56">
        <v>74.5</v>
      </c>
      <c r="N68" s="56">
        <v>0</v>
      </c>
      <c r="O68" s="56">
        <v>74.5</v>
      </c>
      <c r="P68" s="58">
        <v>60</v>
      </c>
      <c r="Q68" s="59">
        <v>1.5</v>
      </c>
      <c r="R68" s="56">
        <f t="shared" si="24"/>
        <v>61.5</v>
      </c>
      <c r="S68" s="58">
        <v>60</v>
      </c>
      <c r="T68" s="59">
        <v>15.3</v>
      </c>
      <c r="U68" s="56">
        <f t="shared" si="25"/>
        <v>75.3</v>
      </c>
      <c r="V68" s="59">
        <f t="shared" si="2"/>
        <v>73.427204725</v>
      </c>
      <c r="W68" s="54">
        <v>64</v>
      </c>
      <c r="X68" s="26">
        <v>66</v>
      </c>
      <c r="Y68" s="60" t="s">
        <v>63</v>
      </c>
      <c r="Z68" s="61">
        <v>86</v>
      </c>
      <c r="AA68" s="26"/>
      <c r="AB68" s="32"/>
      <c r="AC68" s="62"/>
      <c r="AD68" s="62"/>
    </row>
    <row r="69" ht="15" customHeight="1" spans="1:30">
      <c r="A69" s="26" t="s">
        <v>35</v>
      </c>
      <c r="B69" s="26" t="s">
        <v>124</v>
      </c>
      <c r="C69" s="54">
        <v>2025</v>
      </c>
      <c r="D69" s="26" t="s">
        <v>127</v>
      </c>
      <c r="E69" s="26">
        <v>2545110015</v>
      </c>
      <c r="F69" s="26" t="s">
        <v>193</v>
      </c>
      <c r="G69" s="55">
        <v>80</v>
      </c>
      <c r="H69" s="56">
        <v>0.5</v>
      </c>
      <c r="I69" s="57">
        <f t="shared" si="13"/>
        <v>80.5</v>
      </c>
      <c r="J69" s="56">
        <v>73.14173228</v>
      </c>
      <c r="K69" s="57">
        <v>1.5</v>
      </c>
      <c r="L69" s="63">
        <v>74.64173228</v>
      </c>
      <c r="M69" s="63">
        <v>60</v>
      </c>
      <c r="N69" s="63">
        <v>0</v>
      </c>
      <c r="O69" s="63">
        <v>60</v>
      </c>
      <c r="P69" s="58">
        <v>60</v>
      </c>
      <c r="Q69" s="63">
        <v>1</v>
      </c>
      <c r="R69" s="63">
        <v>61</v>
      </c>
      <c r="S69" s="58">
        <v>60</v>
      </c>
      <c r="T69" s="63">
        <v>3.5</v>
      </c>
      <c r="U69" s="63">
        <v>63.5</v>
      </c>
      <c r="V69" s="59">
        <f t="shared" ref="V69:V90" si="26">I69*0.1+L69*0.75+O69*0.05+R69*0.05+U69*0.05</f>
        <v>73.25629921</v>
      </c>
      <c r="W69" s="54">
        <v>65</v>
      </c>
      <c r="X69" s="26">
        <v>67</v>
      </c>
      <c r="Y69" s="60" t="s">
        <v>40</v>
      </c>
      <c r="Z69" s="61">
        <v>86</v>
      </c>
      <c r="AA69" s="26"/>
      <c r="AB69" s="32"/>
      <c r="AC69" s="62"/>
      <c r="AD69" s="62"/>
    </row>
    <row r="70" ht="15" customHeight="1" spans="1:30">
      <c r="A70" s="26" t="s">
        <v>35</v>
      </c>
      <c r="B70" s="26" t="s">
        <v>124</v>
      </c>
      <c r="C70" s="54">
        <v>2025</v>
      </c>
      <c r="D70" s="26" t="s">
        <v>127</v>
      </c>
      <c r="E70" s="26">
        <v>2545110018</v>
      </c>
      <c r="F70" s="26" t="s">
        <v>194</v>
      </c>
      <c r="G70" s="55">
        <v>80</v>
      </c>
      <c r="H70" s="56">
        <v>0</v>
      </c>
      <c r="I70" s="57">
        <f t="shared" ref="I70:I90" si="27">G70+H70</f>
        <v>80</v>
      </c>
      <c r="J70" s="56">
        <v>72.69291339</v>
      </c>
      <c r="K70" s="57">
        <v>0</v>
      </c>
      <c r="L70" s="63">
        <v>72.69291339</v>
      </c>
      <c r="M70" s="63">
        <v>93.5</v>
      </c>
      <c r="N70" s="63">
        <v>0</v>
      </c>
      <c r="O70" s="63">
        <v>93.5</v>
      </c>
      <c r="P70" s="58">
        <v>60</v>
      </c>
      <c r="Q70" s="63">
        <v>0</v>
      </c>
      <c r="R70" s="63">
        <v>60</v>
      </c>
      <c r="S70" s="58">
        <v>60</v>
      </c>
      <c r="T70" s="63">
        <v>0</v>
      </c>
      <c r="U70" s="63">
        <v>60</v>
      </c>
      <c r="V70" s="59">
        <f t="shared" si="26"/>
        <v>73.1946850425</v>
      </c>
      <c r="W70" s="54">
        <v>66</v>
      </c>
      <c r="X70" s="26">
        <v>68</v>
      </c>
      <c r="Y70" s="62" t="s">
        <v>40</v>
      </c>
      <c r="Z70" s="61">
        <v>86</v>
      </c>
      <c r="AA70" s="26"/>
      <c r="AB70" s="32"/>
      <c r="AC70" s="62"/>
      <c r="AD70" s="62"/>
    </row>
    <row r="71" ht="15" customHeight="1" spans="1:30">
      <c r="A71" s="62" t="s">
        <v>35</v>
      </c>
      <c r="B71" s="62" t="s">
        <v>124</v>
      </c>
      <c r="C71" s="64">
        <v>2025</v>
      </c>
      <c r="D71" s="26" t="s">
        <v>130</v>
      </c>
      <c r="E71" s="26">
        <v>2545110046</v>
      </c>
      <c r="F71" s="26" t="s">
        <v>195</v>
      </c>
      <c r="G71" s="55">
        <v>80</v>
      </c>
      <c r="H71" s="63">
        <v>-1</v>
      </c>
      <c r="I71" s="57">
        <f t="shared" si="27"/>
        <v>79</v>
      </c>
      <c r="J71" s="56">
        <v>73.76377953</v>
      </c>
      <c r="K71" s="57">
        <v>1</v>
      </c>
      <c r="L71" s="56">
        <f t="shared" si="23"/>
        <v>74.76377953</v>
      </c>
      <c r="M71" s="56">
        <v>66</v>
      </c>
      <c r="N71" s="56">
        <v>0</v>
      </c>
      <c r="O71" s="56">
        <v>66</v>
      </c>
      <c r="P71" s="58">
        <v>60</v>
      </c>
      <c r="Q71" s="56">
        <v>0</v>
      </c>
      <c r="R71" s="56">
        <f t="shared" si="24"/>
        <v>60</v>
      </c>
      <c r="S71" s="58">
        <v>60</v>
      </c>
      <c r="T71" s="56">
        <v>-3</v>
      </c>
      <c r="U71" s="56">
        <f t="shared" si="25"/>
        <v>57</v>
      </c>
      <c r="V71" s="59">
        <f t="shared" si="26"/>
        <v>73.1228346475</v>
      </c>
      <c r="W71" s="54">
        <v>67</v>
      </c>
      <c r="X71" s="26">
        <v>62</v>
      </c>
      <c r="Y71" s="60" t="s">
        <v>63</v>
      </c>
      <c r="Z71" s="61">
        <v>86</v>
      </c>
      <c r="AA71" s="26"/>
      <c r="AB71" s="32"/>
      <c r="AC71" s="62"/>
      <c r="AD71" s="62"/>
    </row>
    <row r="72" ht="15" customHeight="1" spans="1:30">
      <c r="A72" s="26" t="s">
        <v>35</v>
      </c>
      <c r="B72" s="26" t="s">
        <v>124</v>
      </c>
      <c r="C72" s="54">
        <v>2025</v>
      </c>
      <c r="D72" s="26" t="s">
        <v>127</v>
      </c>
      <c r="E72" s="26">
        <v>2545110029</v>
      </c>
      <c r="F72" s="26" t="s">
        <v>196</v>
      </c>
      <c r="G72" s="55">
        <v>80</v>
      </c>
      <c r="H72" s="56">
        <v>-3</v>
      </c>
      <c r="I72" s="57">
        <f t="shared" si="27"/>
        <v>77</v>
      </c>
      <c r="J72" s="56">
        <v>72.04724409</v>
      </c>
      <c r="K72" s="57">
        <v>1</v>
      </c>
      <c r="L72" s="63">
        <v>73.04724409</v>
      </c>
      <c r="M72" s="63">
        <v>73.5</v>
      </c>
      <c r="N72" s="63">
        <v>0</v>
      </c>
      <c r="O72" s="63">
        <v>73.5</v>
      </c>
      <c r="P72" s="58">
        <v>60</v>
      </c>
      <c r="Q72" s="63">
        <v>0</v>
      </c>
      <c r="R72" s="63">
        <v>60</v>
      </c>
      <c r="S72" s="58">
        <v>60</v>
      </c>
      <c r="T72" s="63">
        <v>17</v>
      </c>
      <c r="U72" s="63">
        <v>77</v>
      </c>
      <c r="V72" s="59">
        <f t="shared" si="26"/>
        <v>73.0104330675</v>
      </c>
      <c r="W72" s="54">
        <v>68</v>
      </c>
      <c r="X72" s="26">
        <v>70</v>
      </c>
      <c r="Y72" s="60" t="s">
        <v>40</v>
      </c>
      <c r="Z72" s="61">
        <v>86</v>
      </c>
      <c r="AA72" s="26"/>
      <c r="AB72" s="32"/>
      <c r="AC72" s="62"/>
      <c r="AD72" s="62"/>
    </row>
    <row r="73" ht="15" customHeight="1" spans="1:30">
      <c r="A73" s="26" t="s">
        <v>35</v>
      </c>
      <c r="B73" s="26" t="s">
        <v>124</v>
      </c>
      <c r="C73" s="54">
        <v>2025</v>
      </c>
      <c r="D73" s="26" t="s">
        <v>127</v>
      </c>
      <c r="E73" s="26">
        <v>2545110019</v>
      </c>
      <c r="F73" s="26" t="s">
        <v>197</v>
      </c>
      <c r="G73" s="55">
        <v>80</v>
      </c>
      <c r="H73" s="56">
        <v>-1</v>
      </c>
      <c r="I73" s="57">
        <f t="shared" si="27"/>
        <v>79</v>
      </c>
      <c r="J73" s="56">
        <v>73.49606299</v>
      </c>
      <c r="K73" s="57">
        <v>0</v>
      </c>
      <c r="L73" s="63">
        <v>73.49606299</v>
      </c>
      <c r="M73" s="63">
        <v>76</v>
      </c>
      <c r="N73" s="63">
        <v>0</v>
      </c>
      <c r="O73" s="63">
        <v>76</v>
      </c>
      <c r="P73" s="58">
        <v>60</v>
      </c>
      <c r="Q73" s="63">
        <v>0</v>
      </c>
      <c r="R73" s="63">
        <v>60</v>
      </c>
      <c r="S73" s="58">
        <v>60</v>
      </c>
      <c r="T73" s="63">
        <v>0</v>
      </c>
      <c r="U73" s="63">
        <v>60</v>
      </c>
      <c r="V73" s="59">
        <f t="shared" si="26"/>
        <v>72.8220472425</v>
      </c>
      <c r="W73" s="54">
        <v>69</v>
      </c>
      <c r="X73" s="26">
        <v>63</v>
      </c>
      <c r="Y73" s="60" t="s">
        <v>63</v>
      </c>
      <c r="Z73" s="61">
        <v>86</v>
      </c>
      <c r="AA73" s="26"/>
      <c r="AB73" s="32"/>
      <c r="AC73" s="62"/>
      <c r="AD73" s="62"/>
    </row>
    <row r="74" ht="15" customHeight="1" spans="1:30">
      <c r="A74" s="26" t="s">
        <v>35</v>
      </c>
      <c r="B74" s="26" t="s">
        <v>124</v>
      </c>
      <c r="C74" s="54">
        <v>2025</v>
      </c>
      <c r="D74" s="26" t="s">
        <v>125</v>
      </c>
      <c r="E74" s="26">
        <v>2545110078</v>
      </c>
      <c r="F74" s="26" t="s">
        <v>198</v>
      </c>
      <c r="G74" s="55">
        <v>80</v>
      </c>
      <c r="H74" s="56">
        <v>3.15</v>
      </c>
      <c r="I74" s="57">
        <f t="shared" si="27"/>
        <v>83.15</v>
      </c>
      <c r="J74" s="56">
        <v>69.60305344</v>
      </c>
      <c r="K74" s="57">
        <v>1</v>
      </c>
      <c r="L74" s="56">
        <f t="shared" ref="L74:L77" si="28">J74+K74</f>
        <v>70.60305344</v>
      </c>
      <c r="M74" s="56">
        <v>75</v>
      </c>
      <c r="N74" s="56">
        <v>0</v>
      </c>
      <c r="O74" s="56">
        <v>75</v>
      </c>
      <c r="P74" s="58">
        <v>60</v>
      </c>
      <c r="Q74" s="59">
        <v>3.2</v>
      </c>
      <c r="R74" s="56">
        <f t="shared" ref="R74:R77" si="29">SUM(P74,Q74)</f>
        <v>63.2</v>
      </c>
      <c r="S74" s="58">
        <v>60</v>
      </c>
      <c r="T74" s="59">
        <v>29.5</v>
      </c>
      <c r="U74" s="56">
        <f t="shared" ref="U74:U77" si="30">SUM(S74,T74)</f>
        <v>89.5</v>
      </c>
      <c r="V74" s="59">
        <f t="shared" si="26"/>
        <v>72.65229008</v>
      </c>
      <c r="W74" s="54">
        <v>70</v>
      </c>
      <c r="X74" s="26">
        <v>75</v>
      </c>
      <c r="Y74" s="60" t="s">
        <v>63</v>
      </c>
      <c r="Z74" s="61">
        <v>86</v>
      </c>
      <c r="AA74" s="26"/>
      <c r="AB74" s="32"/>
      <c r="AC74" s="62"/>
      <c r="AD74" s="62"/>
    </row>
    <row r="75" ht="15" customHeight="1" spans="1:30">
      <c r="A75" s="26" t="s">
        <v>35</v>
      </c>
      <c r="B75" s="26" t="s">
        <v>124</v>
      </c>
      <c r="C75" s="54">
        <v>2025</v>
      </c>
      <c r="D75" s="26" t="s">
        <v>125</v>
      </c>
      <c r="E75" s="26">
        <v>2545110079</v>
      </c>
      <c r="F75" s="26" t="s">
        <v>199</v>
      </c>
      <c r="G75" s="55">
        <v>80</v>
      </c>
      <c r="H75" s="56">
        <v>0</v>
      </c>
      <c r="I75" s="57">
        <f t="shared" si="27"/>
        <v>80</v>
      </c>
      <c r="J75" s="56">
        <v>72.33070866</v>
      </c>
      <c r="K75" s="57">
        <v>0</v>
      </c>
      <c r="L75" s="56">
        <f t="shared" si="28"/>
        <v>72.33070866</v>
      </c>
      <c r="M75" s="56">
        <v>71</v>
      </c>
      <c r="N75" s="56">
        <v>0</v>
      </c>
      <c r="O75" s="56">
        <v>71</v>
      </c>
      <c r="P75" s="58">
        <v>60</v>
      </c>
      <c r="Q75" s="59">
        <v>2</v>
      </c>
      <c r="R75" s="56">
        <f t="shared" si="29"/>
        <v>62</v>
      </c>
      <c r="S75" s="58">
        <v>60</v>
      </c>
      <c r="T75" s="59">
        <v>15</v>
      </c>
      <c r="U75" s="56">
        <f t="shared" si="30"/>
        <v>75</v>
      </c>
      <c r="V75" s="59">
        <f t="shared" si="26"/>
        <v>72.648031495</v>
      </c>
      <c r="W75" s="54">
        <v>71</v>
      </c>
      <c r="X75" s="26">
        <v>69</v>
      </c>
      <c r="Y75" s="60" t="s">
        <v>63</v>
      </c>
      <c r="Z75" s="61">
        <v>86</v>
      </c>
      <c r="AA75" s="26"/>
      <c r="AB75" s="32"/>
      <c r="AC75" s="62"/>
      <c r="AD75" s="62"/>
    </row>
    <row r="76" ht="15" customHeight="1" spans="1:30">
      <c r="A76" s="62" t="s">
        <v>35</v>
      </c>
      <c r="B76" s="62" t="s">
        <v>124</v>
      </c>
      <c r="C76" s="64">
        <v>2025</v>
      </c>
      <c r="D76" s="26" t="s">
        <v>130</v>
      </c>
      <c r="E76" s="26">
        <v>2545110035</v>
      </c>
      <c r="F76" s="26" t="s">
        <v>200</v>
      </c>
      <c r="G76" s="55">
        <v>80</v>
      </c>
      <c r="H76" s="63">
        <v>-2.5</v>
      </c>
      <c r="I76" s="57">
        <f t="shared" si="27"/>
        <v>77.5</v>
      </c>
      <c r="J76" s="56">
        <v>70.43307087</v>
      </c>
      <c r="K76" s="57">
        <v>1</v>
      </c>
      <c r="L76" s="56">
        <f t="shared" si="28"/>
        <v>71.43307087</v>
      </c>
      <c r="M76" s="56">
        <v>84</v>
      </c>
      <c r="N76" s="56">
        <v>0</v>
      </c>
      <c r="O76" s="56">
        <v>84</v>
      </c>
      <c r="P76" s="58">
        <v>60</v>
      </c>
      <c r="Q76" s="56">
        <v>0</v>
      </c>
      <c r="R76" s="56">
        <f t="shared" si="29"/>
        <v>60</v>
      </c>
      <c r="S76" s="58">
        <v>60</v>
      </c>
      <c r="T76" s="56">
        <v>6.86</v>
      </c>
      <c r="U76" s="56">
        <f t="shared" si="30"/>
        <v>66.86</v>
      </c>
      <c r="V76" s="59">
        <f t="shared" si="26"/>
        <v>71.8678031525</v>
      </c>
      <c r="W76" s="54">
        <v>72</v>
      </c>
      <c r="X76" s="26">
        <v>71</v>
      </c>
      <c r="Y76" s="60" t="s">
        <v>63</v>
      </c>
      <c r="Z76" s="61">
        <v>86</v>
      </c>
      <c r="AA76" s="26"/>
      <c r="AB76" s="32"/>
      <c r="AC76" s="62"/>
      <c r="AD76" s="62"/>
    </row>
    <row r="77" ht="15" customHeight="1" spans="1:30">
      <c r="A77" s="62" t="s">
        <v>35</v>
      </c>
      <c r="B77" s="62" t="s">
        <v>124</v>
      </c>
      <c r="C77" s="64">
        <v>2025</v>
      </c>
      <c r="D77" s="26" t="s">
        <v>130</v>
      </c>
      <c r="E77" s="26">
        <v>2545110042</v>
      </c>
      <c r="F77" s="26" t="s">
        <v>201</v>
      </c>
      <c r="G77" s="55">
        <v>80</v>
      </c>
      <c r="H77" s="56">
        <v>0.5</v>
      </c>
      <c r="I77" s="57">
        <f t="shared" si="27"/>
        <v>80.5</v>
      </c>
      <c r="J77" s="56">
        <v>69.84251969</v>
      </c>
      <c r="K77" s="57">
        <v>0</v>
      </c>
      <c r="L77" s="56">
        <f t="shared" si="28"/>
        <v>69.84251969</v>
      </c>
      <c r="M77" s="56">
        <v>75.5</v>
      </c>
      <c r="N77" s="56">
        <v>0</v>
      </c>
      <c r="O77" s="56">
        <v>75.5</v>
      </c>
      <c r="P77" s="58">
        <v>60</v>
      </c>
      <c r="Q77" s="56">
        <v>1</v>
      </c>
      <c r="R77" s="56">
        <f t="shared" si="29"/>
        <v>61</v>
      </c>
      <c r="S77" s="58">
        <v>60</v>
      </c>
      <c r="T77" s="56">
        <v>25.978</v>
      </c>
      <c r="U77" s="56">
        <f t="shared" si="30"/>
        <v>85.978</v>
      </c>
      <c r="V77" s="59">
        <f t="shared" si="26"/>
        <v>71.5557897675</v>
      </c>
      <c r="W77" s="54">
        <v>73</v>
      </c>
      <c r="X77" s="26">
        <v>72</v>
      </c>
      <c r="Y77" s="60" t="s">
        <v>63</v>
      </c>
      <c r="Z77" s="61">
        <v>86</v>
      </c>
      <c r="AA77" s="26"/>
      <c r="AB77" s="32"/>
      <c r="AC77" s="62"/>
      <c r="AD77" s="62"/>
    </row>
    <row r="78" ht="15" customHeight="1" spans="1:30">
      <c r="A78" s="26" t="s">
        <v>35</v>
      </c>
      <c r="B78" s="26" t="s">
        <v>124</v>
      </c>
      <c r="C78" s="54">
        <v>2025</v>
      </c>
      <c r="D78" s="26" t="s">
        <v>127</v>
      </c>
      <c r="E78" s="26">
        <v>2545110016</v>
      </c>
      <c r="F78" s="26" t="s">
        <v>202</v>
      </c>
      <c r="G78" s="55">
        <v>80</v>
      </c>
      <c r="H78" s="56">
        <v>2.3</v>
      </c>
      <c r="I78" s="57">
        <f t="shared" si="27"/>
        <v>82.3</v>
      </c>
      <c r="J78" s="56">
        <v>69.79527559</v>
      </c>
      <c r="K78" s="57">
        <v>1</v>
      </c>
      <c r="L78" s="63">
        <v>70.79527559</v>
      </c>
      <c r="M78" s="63">
        <v>67.5</v>
      </c>
      <c r="N78" s="63">
        <v>0</v>
      </c>
      <c r="O78" s="63">
        <v>67.5</v>
      </c>
      <c r="P78" s="58">
        <v>60</v>
      </c>
      <c r="Q78" s="63">
        <v>1</v>
      </c>
      <c r="R78" s="63">
        <v>61</v>
      </c>
      <c r="S78" s="58">
        <v>60</v>
      </c>
      <c r="T78" s="63">
        <v>7</v>
      </c>
      <c r="U78" s="63">
        <v>67</v>
      </c>
      <c r="V78" s="59">
        <f t="shared" si="26"/>
        <v>71.1014566925</v>
      </c>
      <c r="W78" s="54">
        <v>74</v>
      </c>
      <c r="X78" s="26">
        <v>73</v>
      </c>
      <c r="Y78" s="60" t="s">
        <v>63</v>
      </c>
      <c r="Z78" s="61">
        <v>86</v>
      </c>
      <c r="AA78" s="26"/>
      <c r="AB78" s="32"/>
      <c r="AC78" s="62"/>
      <c r="AD78" s="62"/>
    </row>
    <row r="79" ht="15" customHeight="1" spans="1:30">
      <c r="A79" s="26" t="s">
        <v>35</v>
      </c>
      <c r="B79" s="26" t="s">
        <v>124</v>
      </c>
      <c r="C79" s="54">
        <v>2025</v>
      </c>
      <c r="D79" s="26" t="s">
        <v>127</v>
      </c>
      <c r="E79" s="26">
        <v>2545110017</v>
      </c>
      <c r="F79" s="26" t="s">
        <v>203</v>
      </c>
      <c r="G79" s="55">
        <v>80</v>
      </c>
      <c r="H79" s="56">
        <v>-3</v>
      </c>
      <c r="I79" s="57">
        <f t="shared" si="27"/>
        <v>77</v>
      </c>
      <c r="J79" s="56">
        <v>69.67716535</v>
      </c>
      <c r="K79" s="57">
        <v>1</v>
      </c>
      <c r="L79" s="63">
        <v>70.67716535</v>
      </c>
      <c r="M79" s="63">
        <v>73</v>
      </c>
      <c r="N79" s="63">
        <v>4</v>
      </c>
      <c r="O79" s="63">
        <v>77</v>
      </c>
      <c r="P79" s="58">
        <v>60</v>
      </c>
      <c r="Q79" s="63">
        <v>0</v>
      </c>
      <c r="R79" s="63">
        <v>60</v>
      </c>
      <c r="S79" s="58">
        <v>60</v>
      </c>
      <c r="T79" s="63">
        <v>3</v>
      </c>
      <c r="U79" s="63">
        <v>63</v>
      </c>
      <c r="V79" s="59">
        <f t="shared" si="26"/>
        <v>70.7078740125</v>
      </c>
      <c r="W79" s="54">
        <v>75</v>
      </c>
      <c r="X79" s="26">
        <v>74</v>
      </c>
      <c r="Y79" s="60" t="s">
        <v>63</v>
      </c>
      <c r="Z79" s="61">
        <v>86</v>
      </c>
      <c r="AA79" s="26"/>
      <c r="AB79" s="32"/>
      <c r="AC79" s="62"/>
      <c r="AD79" s="62"/>
    </row>
    <row r="80" ht="15" customHeight="1" spans="1:30">
      <c r="A80" s="62" t="s">
        <v>35</v>
      </c>
      <c r="B80" s="62" t="s">
        <v>124</v>
      </c>
      <c r="C80" s="64">
        <v>2025</v>
      </c>
      <c r="D80" s="26" t="s">
        <v>130</v>
      </c>
      <c r="E80" s="26">
        <v>2545110052</v>
      </c>
      <c r="F80" s="26" t="s">
        <v>204</v>
      </c>
      <c r="G80" s="55">
        <v>80</v>
      </c>
      <c r="H80" s="56">
        <v>0.5</v>
      </c>
      <c r="I80" s="57">
        <f t="shared" si="27"/>
        <v>80.5</v>
      </c>
      <c r="J80" s="56">
        <v>68.49606299</v>
      </c>
      <c r="K80" s="57">
        <v>1</v>
      </c>
      <c r="L80" s="56">
        <f t="shared" ref="L80:L86" si="31">J80+K80</f>
        <v>69.49606299</v>
      </c>
      <c r="M80" s="56">
        <v>82</v>
      </c>
      <c r="N80" s="56">
        <v>0</v>
      </c>
      <c r="O80" s="56">
        <v>82</v>
      </c>
      <c r="P80" s="58">
        <v>60</v>
      </c>
      <c r="Q80" s="56">
        <v>0.2</v>
      </c>
      <c r="R80" s="56">
        <f t="shared" ref="R80:R86" si="32">SUM(P80,Q80)</f>
        <v>60.2</v>
      </c>
      <c r="S80" s="58">
        <v>60</v>
      </c>
      <c r="T80" s="56">
        <v>-2</v>
      </c>
      <c r="U80" s="56">
        <f t="shared" ref="U80:U86" si="33">SUM(S80,T80)</f>
        <v>58</v>
      </c>
      <c r="V80" s="59">
        <f t="shared" si="26"/>
        <v>70.1820472425</v>
      </c>
      <c r="W80" s="54">
        <v>76</v>
      </c>
      <c r="X80" s="26">
        <v>77</v>
      </c>
      <c r="Y80" s="60" t="s">
        <v>63</v>
      </c>
      <c r="Z80" s="61">
        <v>86</v>
      </c>
      <c r="AA80" s="26"/>
      <c r="AB80" s="32"/>
      <c r="AC80" s="62"/>
      <c r="AD80" s="62"/>
    </row>
    <row r="81" ht="15" customHeight="1" spans="1:30">
      <c r="A81" s="26" t="s">
        <v>35</v>
      </c>
      <c r="B81" s="26" t="s">
        <v>124</v>
      </c>
      <c r="C81" s="54">
        <v>2025</v>
      </c>
      <c r="D81" s="26" t="s">
        <v>127</v>
      </c>
      <c r="E81" s="26">
        <v>2545110023</v>
      </c>
      <c r="F81" s="26" t="s">
        <v>205</v>
      </c>
      <c r="G81" s="55">
        <v>80</v>
      </c>
      <c r="H81" s="63">
        <v>0</v>
      </c>
      <c r="I81" s="57">
        <f t="shared" si="27"/>
        <v>80</v>
      </c>
      <c r="J81" s="56">
        <v>69.16535433</v>
      </c>
      <c r="K81" s="57">
        <v>0</v>
      </c>
      <c r="L81" s="63">
        <v>69.16535433</v>
      </c>
      <c r="M81" s="63">
        <v>85</v>
      </c>
      <c r="N81" s="63">
        <v>0</v>
      </c>
      <c r="O81" s="63">
        <v>85</v>
      </c>
      <c r="P81" s="58">
        <v>60</v>
      </c>
      <c r="Q81" s="63">
        <v>0</v>
      </c>
      <c r="R81" s="63">
        <v>60</v>
      </c>
      <c r="S81" s="58">
        <v>60</v>
      </c>
      <c r="T81" s="63">
        <v>0</v>
      </c>
      <c r="U81" s="63">
        <v>60</v>
      </c>
      <c r="V81" s="59">
        <f t="shared" si="26"/>
        <v>70.1240157475</v>
      </c>
      <c r="W81" s="54">
        <v>77</v>
      </c>
      <c r="X81" s="26">
        <v>76</v>
      </c>
      <c r="Y81" s="60" t="s">
        <v>63</v>
      </c>
      <c r="Z81" s="61">
        <v>86</v>
      </c>
      <c r="AA81" s="26"/>
      <c r="AB81" s="32"/>
      <c r="AC81" s="62"/>
      <c r="AD81" s="62"/>
    </row>
    <row r="82" ht="15" customHeight="1" spans="1:30">
      <c r="A82" s="26" t="s">
        <v>35</v>
      </c>
      <c r="B82" s="26" t="s">
        <v>124</v>
      </c>
      <c r="C82" s="54">
        <v>2025</v>
      </c>
      <c r="D82" s="26" t="s">
        <v>127</v>
      </c>
      <c r="E82" s="26">
        <v>2545110014</v>
      </c>
      <c r="F82" s="26" t="s">
        <v>206</v>
      </c>
      <c r="G82" s="55">
        <v>80</v>
      </c>
      <c r="H82" s="56">
        <v>-2</v>
      </c>
      <c r="I82" s="57">
        <f t="shared" si="27"/>
        <v>78</v>
      </c>
      <c r="J82" s="56">
        <v>67.57480315</v>
      </c>
      <c r="K82" s="57">
        <v>1</v>
      </c>
      <c r="L82" s="63">
        <v>68.57480315</v>
      </c>
      <c r="M82" s="63">
        <v>74.5</v>
      </c>
      <c r="N82" s="63">
        <v>0</v>
      </c>
      <c r="O82" s="63">
        <v>74.5</v>
      </c>
      <c r="P82" s="58">
        <v>60</v>
      </c>
      <c r="Q82" s="63">
        <v>0</v>
      </c>
      <c r="R82" s="63">
        <v>60</v>
      </c>
      <c r="S82" s="58">
        <v>60</v>
      </c>
      <c r="T82" s="63">
        <v>2</v>
      </c>
      <c r="U82" s="63">
        <v>62</v>
      </c>
      <c r="V82" s="59">
        <f t="shared" si="26"/>
        <v>69.0561023625</v>
      </c>
      <c r="W82" s="54">
        <v>78</v>
      </c>
      <c r="X82" s="26">
        <v>78</v>
      </c>
      <c r="Y82" s="60" t="s">
        <v>63</v>
      </c>
      <c r="Z82" s="61">
        <v>86</v>
      </c>
      <c r="AA82" s="26"/>
      <c r="AB82" s="32"/>
      <c r="AC82" s="62"/>
      <c r="AD82" s="62"/>
    </row>
    <row r="83" ht="15" customHeight="1" spans="1:30">
      <c r="A83" s="62" t="s">
        <v>35</v>
      </c>
      <c r="B83" s="62" t="s">
        <v>124</v>
      </c>
      <c r="C83" s="64">
        <v>2025</v>
      </c>
      <c r="D83" s="26" t="s">
        <v>130</v>
      </c>
      <c r="E83" s="26">
        <v>2545110059</v>
      </c>
      <c r="F83" s="26" t="s">
        <v>207</v>
      </c>
      <c r="G83" s="55">
        <v>80</v>
      </c>
      <c r="H83" s="56">
        <v>0.25</v>
      </c>
      <c r="I83" s="57">
        <f t="shared" si="27"/>
        <v>80.25</v>
      </c>
      <c r="J83" s="56">
        <v>65.67716535</v>
      </c>
      <c r="K83" s="57">
        <v>1</v>
      </c>
      <c r="L83" s="56">
        <f t="shared" si="31"/>
        <v>66.67716535</v>
      </c>
      <c r="M83" s="56">
        <v>75.5</v>
      </c>
      <c r="N83" s="56">
        <v>0</v>
      </c>
      <c r="O83" s="56">
        <v>75.5</v>
      </c>
      <c r="P83" s="58">
        <v>60</v>
      </c>
      <c r="Q83" s="56">
        <v>1.2</v>
      </c>
      <c r="R83" s="56">
        <f t="shared" si="32"/>
        <v>61.2</v>
      </c>
      <c r="S83" s="58">
        <v>60</v>
      </c>
      <c r="T83" s="56">
        <v>16.5</v>
      </c>
      <c r="U83" s="56">
        <f t="shared" si="33"/>
        <v>76.5</v>
      </c>
      <c r="V83" s="59">
        <f t="shared" si="26"/>
        <v>68.6928740125</v>
      </c>
      <c r="W83" s="54">
        <v>79</v>
      </c>
      <c r="X83" s="26">
        <v>82</v>
      </c>
      <c r="Y83" s="60" t="s">
        <v>63</v>
      </c>
      <c r="Z83" s="61">
        <v>86</v>
      </c>
      <c r="AA83" s="26"/>
      <c r="AB83" s="32"/>
      <c r="AC83" s="62"/>
      <c r="AD83" s="62"/>
    </row>
    <row r="84" ht="15" customHeight="1" spans="1:30">
      <c r="A84" s="62" t="s">
        <v>35</v>
      </c>
      <c r="B84" s="62" t="s">
        <v>124</v>
      </c>
      <c r="C84" s="64">
        <v>2025</v>
      </c>
      <c r="D84" s="26" t="s">
        <v>130</v>
      </c>
      <c r="E84" s="26">
        <v>2545110036</v>
      </c>
      <c r="F84" s="26" t="s">
        <v>208</v>
      </c>
      <c r="G84" s="55">
        <v>80</v>
      </c>
      <c r="H84" s="56">
        <v>-3</v>
      </c>
      <c r="I84" s="57">
        <f t="shared" si="27"/>
        <v>77</v>
      </c>
      <c r="J84" s="56">
        <v>67.48031496</v>
      </c>
      <c r="K84" s="57">
        <v>1</v>
      </c>
      <c r="L84" s="56">
        <f t="shared" si="31"/>
        <v>68.48031496</v>
      </c>
      <c r="M84" s="56">
        <v>72.5</v>
      </c>
      <c r="N84" s="56">
        <v>0</v>
      </c>
      <c r="O84" s="56">
        <v>72.5</v>
      </c>
      <c r="P84" s="58">
        <v>60</v>
      </c>
      <c r="Q84" s="56">
        <v>0</v>
      </c>
      <c r="R84" s="56">
        <f t="shared" si="32"/>
        <v>60</v>
      </c>
      <c r="S84" s="58">
        <v>60</v>
      </c>
      <c r="T84" s="56">
        <v>-5</v>
      </c>
      <c r="U84" s="56">
        <f t="shared" si="33"/>
        <v>55</v>
      </c>
      <c r="V84" s="59">
        <f t="shared" si="26"/>
        <v>68.43523622</v>
      </c>
      <c r="W84" s="54">
        <v>80</v>
      </c>
      <c r="X84" s="26">
        <v>79</v>
      </c>
      <c r="Y84" s="60" t="s">
        <v>63</v>
      </c>
      <c r="Z84" s="61">
        <v>86</v>
      </c>
      <c r="AA84" s="26"/>
      <c r="AB84" s="32"/>
      <c r="AC84" s="62"/>
      <c r="AD84" s="62"/>
    </row>
    <row r="85" ht="15" customHeight="1" spans="1:30">
      <c r="A85" s="26" t="s">
        <v>35</v>
      </c>
      <c r="B85" s="26" t="s">
        <v>124</v>
      </c>
      <c r="C85" s="54">
        <v>2025</v>
      </c>
      <c r="D85" s="26" t="s">
        <v>125</v>
      </c>
      <c r="E85" s="26">
        <v>2545110075</v>
      </c>
      <c r="F85" s="26" t="s">
        <v>209</v>
      </c>
      <c r="G85" s="55">
        <v>80</v>
      </c>
      <c r="H85" s="56">
        <v>0</v>
      </c>
      <c r="I85" s="57">
        <f t="shared" si="27"/>
        <v>80</v>
      </c>
      <c r="J85" s="56">
        <v>66.5984252</v>
      </c>
      <c r="K85" s="57">
        <v>0</v>
      </c>
      <c r="L85" s="56">
        <f t="shared" si="31"/>
        <v>66.5984252</v>
      </c>
      <c r="M85" s="56">
        <v>75.5</v>
      </c>
      <c r="N85" s="56">
        <v>0</v>
      </c>
      <c r="O85" s="56">
        <v>75.5</v>
      </c>
      <c r="P85" s="58">
        <v>60</v>
      </c>
      <c r="Q85" s="59">
        <v>0</v>
      </c>
      <c r="R85" s="56">
        <f t="shared" si="32"/>
        <v>60</v>
      </c>
      <c r="S85" s="58">
        <v>60</v>
      </c>
      <c r="T85" s="59">
        <v>5</v>
      </c>
      <c r="U85" s="56">
        <f t="shared" si="33"/>
        <v>65</v>
      </c>
      <c r="V85" s="59">
        <f t="shared" si="26"/>
        <v>67.9738189</v>
      </c>
      <c r="W85" s="54">
        <v>81</v>
      </c>
      <c r="X85" s="26">
        <v>80</v>
      </c>
      <c r="Y85" s="60" t="s">
        <v>63</v>
      </c>
      <c r="Z85" s="61">
        <v>86</v>
      </c>
      <c r="AA85" s="26"/>
      <c r="AB85" s="32"/>
      <c r="AC85" s="62"/>
      <c r="AD85" s="62"/>
    </row>
    <row r="86" ht="15" customHeight="1" spans="1:30">
      <c r="A86" s="62" t="s">
        <v>35</v>
      </c>
      <c r="B86" s="62" t="s">
        <v>124</v>
      </c>
      <c r="C86" s="64">
        <v>2025</v>
      </c>
      <c r="D86" s="26" t="s">
        <v>130</v>
      </c>
      <c r="E86" s="26">
        <v>2545110048</v>
      </c>
      <c r="F86" s="26" t="s">
        <v>210</v>
      </c>
      <c r="G86" s="55">
        <v>80</v>
      </c>
      <c r="H86" s="63">
        <v>-3</v>
      </c>
      <c r="I86" s="57">
        <f t="shared" si="27"/>
        <v>77</v>
      </c>
      <c r="J86" s="56">
        <v>66.48818898</v>
      </c>
      <c r="K86" s="57">
        <v>0</v>
      </c>
      <c r="L86" s="56">
        <f t="shared" si="31"/>
        <v>66.48818898</v>
      </c>
      <c r="M86" s="56">
        <v>81</v>
      </c>
      <c r="N86" s="56">
        <v>0</v>
      </c>
      <c r="O86" s="56">
        <v>81</v>
      </c>
      <c r="P86" s="58">
        <v>60</v>
      </c>
      <c r="Q86" s="56">
        <v>0.2</v>
      </c>
      <c r="R86" s="56">
        <f t="shared" si="32"/>
        <v>60.2</v>
      </c>
      <c r="S86" s="58">
        <v>60</v>
      </c>
      <c r="T86" s="56">
        <v>-5</v>
      </c>
      <c r="U86" s="56">
        <f t="shared" si="33"/>
        <v>55</v>
      </c>
      <c r="V86" s="59">
        <f t="shared" si="26"/>
        <v>67.376141735</v>
      </c>
      <c r="W86" s="54">
        <v>82</v>
      </c>
      <c r="X86" s="26">
        <v>81</v>
      </c>
      <c r="Y86" s="60" t="s">
        <v>63</v>
      </c>
      <c r="Z86" s="61">
        <v>86</v>
      </c>
      <c r="AA86" s="26"/>
      <c r="AB86" s="32"/>
      <c r="AC86" s="62"/>
      <c r="AD86" s="62"/>
    </row>
    <row r="87" ht="15" customHeight="1" spans="1:30">
      <c r="A87" s="26" t="s">
        <v>35</v>
      </c>
      <c r="B87" s="26" t="s">
        <v>124</v>
      </c>
      <c r="C87" s="54">
        <v>2025</v>
      </c>
      <c r="D87" s="26" t="s">
        <v>127</v>
      </c>
      <c r="E87" s="26">
        <v>2545110020</v>
      </c>
      <c r="F87" s="26" t="s">
        <v>211</v>
      </c>
      <c r="G87" s="55">
        <v>80</v>
      </c>
      <c r="H87" s="56">
        <v>-2</v>
      </c>
      <c r="I87" s="57">
        <f t="shared" si="27"/>
        <v>78</v>
      </c>
      <c r="J87" s="56">
        <v>64.43307087</v>
      </c>
      <c r="K87" s="57">
        <v>0</v>
      </c>
      <c r="L87" s="63">
        <v>64.43307087</v>
      </c>
      <c r="M87" s="63">
        <v>63.5</v>
      </c>
      <c r="N87" s="63">
        <v>0</v>
      </c>
      <c r="O87" s="63">
        <v>63.5</v>
      </c>
      <c r="P87" s="58">
        <v>60</v>
      </c>
      <c r="Q87" s="63">
        <v>0</v>
      </c>
      <c r="R87" s="63">
        <v>60</v>
      </c>
      <c r="S87" s="58">
        <v>60</v>
      </c>
      <c r="T87" s="63">
        <v>2</v>
      </c>
      <c r="U87" s="63">
        <v>62</v>
      </c>
      <c r="V87" s="59">
        <f t="shared" si="26"/>
        <v>65.3998031525</v>
      </c>
      <c r="W87" s="54">
        <v>83</v>
      </c>
      <c r="X87" s="26">
        <v>83</v>
      </c>
      <c r="Y87" s="60" t="s">
        <v>63</v>
      </c>
      <c r="Z87" s="61">
        <v>86</v>
      </c>
      <c r="AA87" s="26"/>
      <c r="AB87" s="32"/>
      <c r="AC87" s="62"/>
      <c r="AD87" s="62"/>
    </row>
    <row r="88" ht="15" customHeight="1" spans="1:30">
      <c r="A88" s="26" t="s">
        <v>35</v>
      </c>
      <c r="B88" s="26" t="s">
        <v>124</v>
      </c>
      <c r="C88" s="54">
        <v>2025</v>
      </c>
      <c r="D88" s="26" t="s">
        <v>125</v>
      </c>
      <c r="E88" s="26">
        <v>2545110040</v>
      </c>
      <c r="F88" s="26" t="s">
        <v>212</v>
      </c>
      <c r="G88" s="55">
        <v>80</v>
      </c>
      <c r="H88" s="56">
        <v>0</v>
      </c>
      <c r="I88" s="57">
        <f t="shared" si="27"/>
        <v>80</v>
      </c>
      <c r="J88" s="56">
        <v>60.49606299</v>
      </c>
      <c r="K88" s="57">
        <v>0</v>
      </c>
      <c r="L88" s="56">
        <f t="shared" ref="L88:L90" si="34">J88+K88</f>
        <v>60.49606299</v>
      </c>
      <c r="M88" s="56">
        <v>71</v>
      </c>
      <c r="N88" s="56">
        <v>0</v>
      </c>
      <c r="O88" s="56">
        <v>71</v>
      </c>
      <c r="P88" s="58">
        <v>60</v>
      </c>
      <c r="Q88" s="59">
        <v>0</v>
      </c>
      <c r="R88" s="56">
        <f>SUM(P88,Q88)</f>
        <v>60</v>
      </c>
      <c r="S88" s="58">
        <v>60</v>
      </c>
      <c r="T88" s="59">
        <v>0</v>
      </c>
      <c r="U88" s="56">
        <f>SUM(S88,T88)</f>
        <v>60</v>
      </c>
      <c r="V88" s="59">
        <f t="shared" si="26"/>
        <v>62.9220472425</v>
      </c>
      <c r="W88" s="54">
        <v>84</v>
      </c>
      <c r="X88" s="26">
        <v>84</v>
      </c>
      <c r="Y88" s="60" t="s">
        <v>63</v>
      </c>
      <c r="Z88" s="61">
        <v>86</v>
      </c>
      <c r="AA88" s="26"/>
      <c r="AB88" s="32"/>
      <c r="AC88" s="62"/>
      <c r="AD88" s="62"/>
    </row>
    <row r="89" ht="15" customHeight="1" spans="1:30">
      <c r="A89" s="26" t="s">
        <v>35</v>
      </c>
      <c r="B89" s="26" t="s">
        <v>124</v>
      </c>
      <c r="C89" s="54">
        <v>2025</v>
      </c>
      <c r="D89" s="26" t="s">
        <v>130</v>
      </c>
      <c r="E89" s="26">
        <v>2545110080</v>
      </c>
      <c r="F89" s="26" t="s">
        <v>213</v>
      </c>
      <c r="G89" s="55">
        <v>80</v>
      </c>
      <c r="H89" s="56">
        <v>0</v>
      </c>
      <c r="I89" s="57">
        <f t="shared" si="27"/>
        <v>80</v>
      </c>
      <c r="J89" s="56">
        <v>52.72440945</v>
      </c>
      <c r="K89" s="57">
        <v>0</v>
      </c>
      <c r="L89" s="56">
        <f t="shared" si="34"/>
        <v>52.72440945</v>
      </c>
      <c r="M89" s="56">
        <v>65</v>
      </c>
      <c r="N89" s="56">
        <v>0</v>
      </c>
      <c r="O89" s="56">
        <v>65</v>
      </c>
      <c r="P89" s="58">
        <v>60</v>
      </c>
      <c r="Q89" s="59">
        <v>0</v>
      </c>
      <c r="R89" s="56">
        <v>60</v>
      </c>
      <c r="S89" s="58">
        <v>60</v>
      </c>
      <c r="T89" s="59">
        <v>0</v>
      </c>
      <c r="U89" s="56">
        <v>60</v>
      </c>
      <c r="V89" s="59">
        <f t="shared" si="26"/>
        <v>56.7933070875</v>
      </c>
      <c r="W89" s="54">
        <v>85</v>
      </c>
      <c r="X89" s="26">
        <v>85</v>
      </c>
      <c r="Y89" s="60" t="s">
        <v>63</v>
      </c>
      <c r="Z89" s="61">
        <v>86</v>
      </c>
      <c r="AA89" s="26"/>
      <c r="AB89" s="32"/>
      <c r="AC89" s="62"/>
      <c r="AD89" s="62"/>
    </row>
    <row r="90" ht="15" customHeight="1" spans="1:30">
      <c r="A90" s="26" t="s">
        <v>35</v>
      </c>
      <c r="B90" s="26" t="s">
        <v>124</v>
      </c>
      <c r="C90" s="54">
        <v>2025</v>
      </c>
      <c r="D90" s="26" t="s">
        <v>125</v>
      </c>
      <c r="E90" s="26">
        <v>2545110085</v>
      </c>
      <c r="F90" s="26" t="s">
        <v>214</v>
      </c>
      <c r="G90" s="55">
        <v>80</v>
      </c>
      <c r="H90" s="56">
        <v>0</v>
      </c>
      <c r="I90" s="57">
        <f t="shared" si="27"/>
        <v>80</v>
      </c>
      <c r="J90" s="56">
        <v>0</v>
      </c>
      <c r="K90" s="57">
        <v>0</v>
      </c>
      <c r="L90" s="56">
        <f t="shared" si="34"/>
        <v>0</v>
      </c>
      <c r="M90" s="56">
        <v>75</v>
      </c>
      <c r="N90" s="56">
        <v>0</v>
      </c>
      <c r="O90" s="56">
        <v>75</v>
      </c>
      <c r="P90" s="58">
        <v>60</v>
      </c>
      <c r="Q90" s="59">
        <v>0</v>
      </c>
      <c r="R90" s="56">
        <f>SUM(P90,Q90)</f>
        <v>60</v>
      </c>
      <c r="S90" s="58">
        <v>60</v>
      </c>
      <c r="T90" s="59">
        <v>0</v>
      </c>
      <c r="U90" s="56">
        <f>SUM(S90,T90)</f>
        <v>60</v>
      </c>
      <c r="V90" s="59">
        <f t="shared" si="26"/>
        <v>17.75</v>
      </c>
      <c r="W90" s="54">
        <v>86</v>
      </c>
      <c r="X90" s="26">
        <v>86</v>
      </c>
      <c r="Y90" s="60" t="s">
        <v>63</v>
      </c>
      <c r="Z90" s="61">
        <v>86</v>
      </c>
      <c r="AA90" s="26"/>
      <c r="AB90" s="32"/>
      <c r="AC90" s="62"/>
      <c r="AD90" s="62"/>
    </row>
  </sheetData>
  <mergeCells count="1">
    <mergeCell ref="A2:AD2"/>
  </mergeCells>
  <dataValidations count="6">
    <dataValidation type="list" allowBlank="1" showInputMessage="1" showErrorMessage="1" sqref="U1 U3 AA45 AA4:AA10 AA12:AA22 AA24:AA4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">
      <formula1>$CP$8:$CP$11</formula1>
    </dataValidation>
    <dataValidation type="list" allowBlank="1" showInputMessage="1" showErrorMessage="1" sqref="W1 W3 AC4:AC33">
      <formula1>"三好学生,三好学生标兵,优秀学生干部"</formula1>
    </dataValidation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AB14 AB24 AB34 AB44 AB54 AB67 AB77">
      <formula1>$CP$10:$CP$13</formula1>
    </dataValidation>
    <dataValidation type="list" allowBlank="1" showInputMessage="1" showErrorMessage="1" sqref="AB5:AB13 AB15:AB23 AB25:AB33 AB35:AB43 AB45:AB53 AB55:AB66 AB68:AB76 AB78:AB90">
      <formula1>"学业进步奖,研究与创新奖,道德风尚奖,文体活动奖,社会工作奖"</formula1>
    </dataValidation>
  </dataValidations>
  <pageMargins left="0.75" right="0.75" top="1" bottom="1" header="0.5" footer="0.5"/>
  <pageSetup paperSize="9" scale="4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3"/>
  <sheetViews>
    <sheetView tabSelected="1" topLeftCell="E1" workbookViewId="0">
      <selection activeCell="H93" sqref="H36:H93"/>
    </sheetView>
  </sheetViews>
  <sheetFormatPr defaultColWidth="9" defaultRowHeight="14.25"/>
  <cols>
    <col min="1" max="1" width="9.025" customWidth="1"/>
    <col min="2" max="2" width="8.625" customWidth="1"/>
    <col min="3" max="3" width="6.625" customWidth="1"/>
    <col min="4" max="4" width="14.625" customWidth="1"/>
    <col min="5" max="5" width="11.625" customWidth="1"/>
    <col min="6" max="26" width="8.125" customWidth="1"/>
    <col min="27" max="27" width="12.625" customWidth="1"/>
    <col min="28" max="28" width="8.125" customWidth="1"/>
    <col min="29" max="29" width="10.625" customWidth="1"/>
    <col min="30" max="30" width="8.625" customWidth="1"/>
  </cols>
  <sheetData>
    <row r="1" ht="13" customHeight="1" spans="1:30">
      <c r="A1" s="2" t="s">
        <v>0</v>
      </c>
      <c r="B1" s="2"/>
      <c r="C1" s="3"/>
      <c r="D1" s="4"/>
      <c r="E1" s="4"/>
      <c r="F1" s="4"/>
      <c r="G1" s="5"/>
      <c r="H1" s="6"/>
      <c r="I1" s="5"/>
      <c r="J1" s="5"/>
      <c r="K1" s="6"/>
      <c r="L1" s="6"/>
      <c r="M1" s="5"/>
      <c r="N1" s="6"/>
      <c r="O1" s="5"/>
      <c r="P1" s="7"/>
      <c r="Q1" s="7"/>
      <c r="R1" s="4"/>
      <c r="S1" s="8"/>
      <c r="T1" s="9"/>
      <c r="U1" s="6"/>
      <c r="V1" s="6"/>
      <c r="W1" s="6"/>
      <c r="X1" s="4"/>
      <c r="Y1" s="4"/>
      <c r="Z1" s="4"/>
      <c r="AA1" s="4"/>
      <c r="AB1" s="4"/>
      <c r="AC1" s="4"/>
      <c r="AD1" s="4"/>
    </row>
    <row r="2" ht="18.75" spans="1:30">
      <c r="A2" s="10" t="s">
        <v>215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15.75" spans="1:30">
      <c r="A3" s="12" t="s">
        <v>2</v>
      </c>
      <c r="B3" s="12"/>
      <c r="C3" s="12" t="s">
        <v>3</v>
      </c>
      <c r="D3" s="13"/>
      <c r="E3" s="13"/>
      <c r="F3" s="14"/>
      <c r="G3" s="13"/>
      <c r="H3" s="15"/>
      <c r="I3" s="13"/>
      <c r="J3" s="13"/>
      <c r="K3" s="13"/>
      <c r="L3" s="13"/>
      <c r="M3" s="13"/>
      <c r="N3" s="13"/>
      <c r="O3" s="13"/>
      <c r="P3" s="13"/>
      <c r="Q3" s="16"/>
      <c r="R3" s="13"/>
      <c r="S3" s="17"/>
      <c r="T3" s="13"/>
      <c r="U3" s="13"/>
      <c r="V3" s="18"/>
      <c r="W3" s="19"/>
      <c r="X3" s="12" t="s">
        <v>4</v>
      </c>
      <c r="Y3" s="16"/>
      <c r="Z3" s="16"/>
      <c r="AA3" s="16"/>
      <c r="AB3" s="16"/>
      <c r="AC3" s="16"/>
      <c r="AD3" s="16"/>
    </row>
    <row r="4" ht="40.5" spans="1:30">
      <c r="A4" s="20" t="s">
        <v>5</v>
      </c>
      <c r="B4" s="20" t="s">
        <v>6</v>
      </c>
      <c r="C4" s="21" t="s">
        <v>7</v>
      </c>
      <c r="D4" s="20" t="s">
        <v>8</v>
      </c>
      <c r="E4" s="20" t="s">
        <v>9</v>
      </c>
      <c r="F4" s="20" t="s">
        <v>10</v>
      </c>
      <c r="G4" s="22" t="s">
        <v>11</v>
      </c>
      <c r="H4" s="22" t="s">
        <v>12</v>
      </c>
      <c r="I4" s="22" t="s">
        <v>13</v>
      </c>
      <c r="J4" s="21" t="s">
        <v>216</v>
      </c>
      <c r="K4" s="21" t="s">
        <v>217</v>
      </c>
      <c r="L4" s="21" t="s">
        <v>16</v>
      </c>
      <c r="M4" s="21" t="s">
        <v>218</v>
      </c>
      <c r="N4" s="21" t="s">
        <v>18</v>
      </c>
      <c r="O4" s="22" t="s">
        <v>19</v>
      </c>
      <c r="P4" s="22" t="s">
        <v>20</v>
      </c>
      <c r="Q4" s="21" t="s">
        <v>21</v>
      </c>
      <c r="R4" s="22" t="s">
        <v>22</v>
      </c>
      <c r="S4" s="22" t="s">
        <v>23</v>
      </c>
      <c r="T4" s="21" t="s">
        <v>24</v>
      </c>
      <c r="U4" s="22" t="s">
        <v>25</v>
      </c>
      <c r="V4" s="23" t="s">
        <v>26</v>
      </c>
      <c r="W4" s="24" t="s">
        <v>27</v>
      </c>
      <c r="X4" s="21" t="s">
        <v>28</v>
      </c>
      <c r="Y4" s="21" t="s">
        <v>29</v>
      </c>
      <c r="Z4" s="22" t="s">
        <v>219</v>
      </c>
      <c r="AA4" s="21" t="s">
        <v>31</v>
      </c>
      <c r="AB4" s="21" t="s">
        <v>32</v>
      </c>
      <c r="AC4" s="21" t="s">
        <v>33</v>
      </c>
      <c r="AD4" s="25" t="s">
        <v>34</v>
      </c>
    </row>
    <row r="5" s="1" customFormat="1" ht="15" customHeight="1" spans="1:30">
      <c r="A5" s="26" t="s">
        <v>35</v>
      </c>
      <c r="B5" s="26" t="s">
        <v>220</v>
      </c>
      <c r="C5" s="26">
        <v>2025</v>
      </c>
      <c r="D5" s="27" t="s">
        <v>221</v>
      </c>
      <c r="E5" s="27">
        <v>2545110226</v>
      </c>
      <c r="F5" s="27" t="s">
        <v>222</v>
      </c>
      <c r="G5" s="28">
        <v>80</v>
      </c>
      <c r="H5" s="28">
        <v>11.1</v>
      </c>
      <c r="I5" s="28">
        <f t="shared" ref="I5:I8" si="0">SUM(G5+H5)</f>
        <v>91.1</v>
      </c>
      <c r="J5" s="28">
        <v>92.22881356</v>
      </c>
      <c r="K5" s="28">
        <f t="shared" ref="K5:K8" si="1">L5-J5</f>
        <v>2.5</v>
      </c>
      <c r="L5" s="28">
        <v>94.72881356</v>
      </c>
      <c r="M5" s="28">
        <v>100</v>
      </c>
      <c r="N5" s="28">
        <v>0</v>
      </c>
      <c r="O5" s="28">
        <v>100</v>
      </c>
      <c r="P5" s="28">
        <v>60</v>
      </c>
      <c r="Q5" s="28">
        <v>14.05</v>
      </c>
      <c r="R5" s="28">
        <f t="shared" ref="R5:R8" si="2">SUM(P5+Q5)</f>
        <v>74.05</v>
      </c>
      <c r="S5" s="28">
        <v>60</v>
      </c>
      <c r="T5" s="28">
        <v>40</v>
      </c>
      <c r="U5" s="28">
        <f t="shared" ref="U5:U8" si="3">SUM(S5+T5)</f>
        <v>100</v>
      </c>
      <c r="V5" s="29">
        <f t="shared" ref="V5:V8" si="4">I5*0.1+L5*0.75+O5*0.05+R5*0.05+U5*0.05</f>
        <v>93.85911017</v>
      </c>
      <c r="W5" s="30">
        <v>1</v>
      </c>
      <c r="X5" s="27">
        <v>1</v>
      </c>
      <c r="Y5" s="31" t="s">
        <v>40</v>
      </c>
      <c r="Z5" s="27">
        <v>89</v>
      </c>
      <c r="AA5" s="32" t="s">
        <v>41</v>
      </c>
      <c r="AB5" s="32"/>
      <c r="AC5" s="32" t="s">
        <v>42</v>
      </c>
      <c r="AD5" s="33"/>
    </row>
    <row r="6" s="1" customFormat="1" ht="15" customHeight="1" spans="1:30">
      <c r="A6" s="26" t="s">
        <v>35</v>
      </c>
      <c r="B6" s="26" t="s">
        <v>220</v>
      </c>
      <c r="C6" s="26">
        <v>2025</v>
      </c>
      <c r="D6" s="27" t="s">
        <v>221</v>
      </c>
      <c r="E6" s="27">
        <v>2545110217</v>
      </c>
      <c r="F6" s="27" t="s">
        <v>223</v>
      </c>
      <c r="G6" s="28">
        <v>80</v>
      </c>
      <c r="H6" s="28">
        <v>17</v>
      </c>
      <c r="I6" s="28">
        <f t="shared" si="0"/>
        <v>97</v>
      </c>
      <c r="J6" s="28">
        <v>86.81355932</v>
      </c>
      <c r="K6" s="28">
        <f t="shared" si="1"/>
        <v>5.35000000000001</v>
      </c>
      <c r="L6" s="28">
        <v>92.16355932</v>
      </c>
      <c r="M6" s="28">
        <v>93</v>
      </c>
      <c r="N6" s="28">
        <v>0</v>
      </c>
      <c r="O6" s="28">
        <v>93</v>
      </c>
      <c r="P6" s="28">
        <v>60</v>
      </c>
      <c r="Q6" s="28">
        <v>28.45</v>
      </c>
      <c r="R6" s="28">
        <f t="shared" si="2"/>
        <v>88.45</v>
      </c>
      <c r="S6" s="28">
        <v>60</v>
      </c>
      <c r="T6" s="28">
        <v>40</v>
      </c>
      <c r="U6" s="28">
        <f t="shared" si="3"/>
        <v>100</v>
      </c>
      <c r="V6" s="29">
        <f t="shared" si="4"/>
        <v>92.89516949</v>
      </c>
      <c r="W6" s="30">
        <v>2</v>
      </c>
      <c r="X6" s="27">
        <v>9</v>
      </c>
      <c r="Y6" s="31" t="s">
        <v>40</v>
      </c>
      <c r="Z6" s="27">
        <v>89</v>
      </c>
      <c r="AA6" s="32" t="s">
        <v>41</v>
      </c>
      <c r="AB6" s="32"/>
      <c r="AC6" s="32" t="s">
        <v>46</v>
      </c>
      <c r="AD6" s="33"/>
    </row>
    <row r="7" s="1" customFormat="1" ht="15" customHeight="1" spans="1:30">
      <c r="A7" s="26" t="s">
        <v>35</v>
      </c>
      <c r="B7" s="26" t="s">
        <v>220</v>
      </c>
      <c r="C7" s="26">
        <v>2025</v>
      </c>
      <c r="D7" s="27" t="s">
        <v>224</v>
      </c>
      <c r="E7" s="27">
        <v>2545110191</v>
      </c>
      <c r="F7" s="27" t="s">
        <v>225</v>
      </c>
      <c r="G7" s="28">
        <v>80</v>
      </c>
      <c r="H7" s="28">
        <v>10.671</v>
      </c>
      <c r="I7" s="28">
        <f>G7+H7</f>
        <v>90.671</v>
      </c>
      <c r="J7" s="28">
        <f>L7-K7</f>
        <v>86.94915254</v>
      </c>
      <c r="K7" s="28">
        <v>3.45</v>
      </c>
      <c r="L7" s="28">
        <f>86.94915254+0.75+0.7+2</f>
        <v>90.39915254</v>
      </c>
      <c r="M7" s="28">
        <v>84</v>
      </c>
      <c r="N7" s="28">
        <v>0</v>
      </c>
      <c r="O7" s="28">
        <f>M7+N7</f>
        <v>84</v>
      </c>
      <c r="P7" s="28">
        <v>60</v>
      </c>
      <c r="Q7" s="28">
        <v>12.5</v>
      </c>
      <c r="R7" s="28">
        <f>P7+Q7</f>
        <v>72.5</v>
      </c>
      <c r="S7" s="28">
        <v>60</v>
      </c>
      <c r="T7" s="28">
        <v>40</v>
      </c>
      <c r="U7" s="28">
        <f t="shared" si="3"/>
        <v>100</v>
      </c>
      <c r="V7" s="29">
        <f>I7*0.1+(L7)*0.75+O7*0.05+R7*0.05+U7*0.05</f>
        <v>89.691464405</v>
      </c>
      <c r="W7" s="30">
        <v>3</v>
      </c>
      <c r="X7" s="27">
        <v>8</v>
      </c>
      <c r="Y7" s="31" t="s">
        <v>40</v>
      </c>
      <c r="Z7" s="27">
        <v>89</v>
      </c>
      <c r="AA7" s="32" t="s">
        <v>41</v>
      </c>
      <c r="AB7" s="32"/>
      <c r="AC7" s="32" t="s">
        <v>46</v>
      </c>
      <c r="AD7" s="33"/>
    </row>
    <row r="8" s="1" customFormat="1" ht="15" customHeight="1" spans="1:30">
      <c r="A8" s="26" t="s">
        <v>35</v>
      </c>
      <c r="B8" s="26" t="s">
        <v>220</v>
      </c>
      <c r="C8" s="26">
        <v>2025</v>
      </c>
      <c r="D8" s="27" t="s">
        <v>221</v>
      </c>
      <c r="E8" s="27">
        <v>2545110114</v>
      </c>
      <c r="F8" s="27" t="s">
        <v>226</v>
      </c>
      <c r="G8" s="28">
        <v>80</v>
      </c>
      <c r="H8" s="28">
        <v>11.1</v>
      </c>
      <c r="I8" s="28">
        <f t="shared" si="0"/>
        <v>91.1</v>
      </c>
      <c r="J8" s="28">
        <v>89.71153846</v>
      </c>
      <c r="K8" s="28">
        <f t="shared" si="1"/>
        <v>1.5</v>
      </c>
      <c r="L8" s="28">
        <v>91.21153846</v>
      </c>
      <c r="M8" s="28">
        <v>75</v>
      </c>
      <c r="N8" s="28">
        <v>0</v>
      </c>
      <c r="O8" s="28">
        <v>75</v>
      </c>
      <c r="P8" s="28">
        <v>60</v>
      </c>
      <c r="Q8" s="28">
        <v>1.2</v>
      </c>
      <c r="R8" s="28">
        <f t="shared" si="2"/>
        <v>61.2</v>
      </c>
      <c r="S8" s="28">
        <v>60</v>
      </c>
      <c r="T8" s="28">
        <v>30.5</v>
      </c>
      <c r="U8" s="28">
        <f t="shared" si="3"/>
        <v>90.5</v>
      </c>
      <c r="V8" s="29">
        <f t="shared" si="4"/>
        <v>88.853653845</v>
      </c>
      <c r="W8" s="30">
        <v>4</v>
      </c>
      <c r="X8" s="27">
        <v>2</v>
      </c>
      <c r="Y8" s="31" t="s">
        <v>40</v>
      </c>
      <c r="Z8" s="27">
        <v>89</v>
      </c>
      <c r="AA8" s="32" t="s">
        <v>41</v>
      </c>
      <c r="AB8" s="32"/>
      <c r="AC8" s="32" t="s">
        <v>46</v>
      </c>
      <c r="AD8" s="33"/>
    </row>
    <row r="9" s="1" customFormat="1" ht="15" customHeight="1" spans="1:30">
      <c r="A9" s="26" t="s">
        <v>35</v>
      </c>
      <c r="B9" s="26" t="s">
        <v>220</v>
      </c>
      <c r="C9" s="26">
        <v>2025</v>
      </c>
      <c r="D9" s="27" t="s">
        <v>224</v>
      </c>
      <c r="E9" s="27">
        <v>2545110187</v>
      </c>
      <c r="F9" s="27" t="s">
        <v>227</v>
      </c>
      <c r="G9" s="28">
        <v>80</v>
      </c>
      <c r="H9" s="28">
        <v>4.3887</v>
      </c>
      <c r="I9" s="28">
        <f>G9+H9</f>
        <v>84.3887</v>
      </c>
      <c r="J9" s="28">
        <f>L9-K9</f>
        <v>87.15254237</v>
      </c>
      <c r="K9" s="28">
        <v>3.25</v>
      </c>
      <c r="L9" s="28">
        <f>87.15254237+3.25</f>
        <v>90.40254237</v>
      </c>
      <c r="M9" s="28">
        <v>78.5</v>
      </c>
      <c r="N9" s="28">
        <v>0</v>
      </c>
      <c r="O9" s="28">
        <f>M9+N9</f>
        <v>78.5</v>
      </c>
      <c r="P9" s="28">
        <v>60</v>
      </c>
      <c r="Q9" s="28">
        <v>7.6</v>
      </c>
      <c r="R9" s="28">
        <f>P9+Q9</f>
        <v>67.6</v>
      </c>
      <c r="S9" s="28">
        <v>60</v>
      </c>
      <c r="T9" s="28">
        <v>37</v>
      </c>
      <c r="U9" s="28">
        <f>S9+T9</f>
        <v>97</v>
      </c>
      <c r="V9" s="29">
        <f>I9*0.1+(L9)*0.75+O9*0.05+R9*0.05+U9*0.05</f>
        <v>88.3957767775</v>
      </c>
      <c r="W9" s="30">
        <v>5</v>
      </c>
      <c r="X9" s="27">
        <v>7</v>
      </c>
      <c r="Y9" s="31" t="s">
        <v>40</v>
      </c>
      <c r="Z9" s="27">
        <v>89</v>
      </c>
      <c r="AA9" s="32" t="s">
        <v>49</v>
      </c>
      <c r="AB9" s="32"/>
      <c r="AC9" s="32"/>
      <c r="AD9" s="33"/>
    </row>
    <row r="10" s="1" customFormat="1" ht="15" customHeight="1" spans="1:30">
      <c r="A10" s="26" t="s">
        <v>35</v>
      </c>
      <c r="B10" s="26" t="s">
        <v>220</v>
      </c>
      <c r="C10" s="26">
        <v>2025</v>
      </c>
      <c r="D10" s="27" t="s">
        <v>221</v>
      </c>
      <c r="E10" s="27">
        <v>2545110240</v>
      </c>
      <c r="F10" s="27" t="s">
        <v>228</v>
      </c>
      <c r="G10" s="28">
        <v>80</v>
      </c>
      <c r="H10" s="28">
        <v>1.3</v>
      </c>
      <c r="I10" s="28">
        <f t="shared" ref="I10:I13" si="5">SUM(G10+H10)</f>
        <v>81.3</v>
      </c>
      <c r="J10" s="28">
        <v>88.39830508</v>
      </c>
      <c r="K10" s="28">
        <f>L10-J10</f>
        <v>3.5</v>
      </c>
      <c r="L10" s="28">
        <v>91.89830508</v>
      </c>
      <c r="M10" s="28">
        <v>91.5</v>
      </c>
      <c r="N10" s="28">
        <v>0</v>
      </c>
      <c r="O10" s="28">
        <v>91.5</v>
      </c>
      <c r="P10" s="28">
        <v>60</v>
      </c>
      <c r="Q10" s="28">
        <v>1.7</v>
      </c>
      <c r="R10" s="28">
        <f t="shared" ref="R10:R13" si="6">SUM(P10+Q10)</f>
        <v>61.7</v>
      </c>
      <c r="S10" s="28">
        <v>60</v>
      </c>
      <c r="T10" s="28">
        <v>13.46</v>
      </c>
      <c r="U10" s="28">
        <f>SUM(S10+T10)</f>
        <v>73.46</v>
      </c>
      <c r="V10" s="29">
        <f t="shared" ref="V10:V13" si="7">I10*0.1+L10*0.75+O10*0.05+R10*0.05+U10*0.05</f>
        <v>88.38672881</v>
      </c>
      <c r="W10" s="30">
        <v>6</v>
      </c>
      <c r="X10" s="27">
        <v>3</v>
      </c>
      <c r="Y10" s="31" t="s">
        <v>40</v>
      </c>
      <c r="Z10" s="27">
        <v>89</v>
      </c>
      <c r="AA10" s="32" t="s">
        <v>49</v>
      </c>
      <c r="AB10" s="32"/>
      <c r="AC10" s="32"/>
      <c r="AD10" s="34"/>
    </row>
    <row r="11" s="1" customFormat="1" ht="15" customHeight="1" spans="1:30">
      <c r="A11" s="26" t="s">
        <v>35</v>
      </c>
      <c r="B11" s="26" t="s">
        <v>220</v>
      </c>
      <c r="C11" s="26">
        <v>2025</v>
      </c>
      <c r="D11" s="27" t="s">
        <v>229</v>
      </c>
      <c r="E11" s="27">
        <v>2545110241</v>
      </c>
      <c r="F11" s="27" t="s">
        <v>230</v>
      </c>
      <c r="G11" s="28">
        <v>80</v>
      </c>
      <c r="H11" s="28">
        <v>10.55</v>
      </c>
      <c r="I11" s="28">
        <f t="shared" si="5"/>
        <v>90.55</v>
      </c>
      <c r="J11" s="28">
        <v>87.3559322</v>
      </c>
      <c r="K11" s="28">
        <v>1</v>
      </c>
      <c r="L11" s="28">
        <f t="shared" ref="L11:L15" si="8">SUM(J11+K11)</f>
        <v>88.3559322</v>
      </c>
      <c r="M11" s="28">
        <v>83.5</v>
      </c>
      <c r="N11" s="28">
        <v>0</v>
      </c>
      <c r="O11" s="28">
        <f t="shared" ref="O11:O15" si="9">SUM(M11+N11)</f>
        <v>83.5</v>
      </c>
      <c r="P11" s="28">
        <v>60</v>
      </c>
      <c r="Q11" s="28">
        <v>7.65</v>
      </c>
      <c r="R11" s="28">
        <f t="shared" si="6"/>
        <v>67.65</v>
      </c>
      <c r="S11" s="28">
        <v>60</v>
      </c>
      <c r="T11" s="28">
        <v>40</v>
      </c>
      <c r="U11" s="28">
        <f t="shared" ref="U11:U15" si="10">SUM(T11+S11)</f>
        <v>100</v>
      </c>
      <c r="V11" s="29">
        <f t="shared" si="7"/>
        <v>87.87944915</v>
      </c>
      <c r="W11" s="30">
        <v>7</v>
      </c>
      <c r="X11" s="27">
        <v>6</v>
      </c>
      <c r="Y11" s="27" t="s">
        <v>40</v>
      </c>
      <c r="Z11" s="27">
        <v>89</v>
      </c>
      <c r="AA11" s="32" t="s">
        <v>49</v>
      </c>
      <c r="AB11" s="32"/>
      <c r="AC11" s="32" t="s">
        <v>46</v>
      </c>
      <c r="AD11" s="33"/>
    </row>
    <row r="12" s="1" customFormat="1" ht="15" customHeight="1" spans="1:30">
      <c r="A12" s="26" t="s">
        <v>35</v>
      </c>
      <c r="B12" s="26" t="s">
        <v>220</v>
      </c>
      <c r="C12" s="26">
        <v>2025</v>
      </c>
      <c r="D12" s="27" t="s">
        <v>229</v>
      </c>
      <c r="E12" s="27">
        <v>2545110243</v>
      </c>
      <c r="F12" s="27" t="s">
        <v>231</v>
      </c>
      <c r="G12" s="28">
        <v>80</v>
      </c>
      <c r="H12" s="28">
        <v>10.4</v>
      </c>
      <c r="I12" s="28">
        <f t="shared" si="5"/>
        <v>90.4</v>
      </c>
      <c r="J12" s="28">
        <v>84.83050847</v>
      </c>
      <c r="K12" s="28">
        <v>1.75</v>
      </c>
      <c r="L12" s="28">
        <f t="shared" si="8"/>
        <v>86.58050847</v>
      </c>
      <c r="M12" s="28">
        <v>88.5</v>
      </c>
      <c r="N12" s="28">
        <v>0</v>
      </c>
      <c r="O12" s="28">
        <f t="shared" si="9"/>
        <v>88.5</v>
      </c>
      <c r="P12" s="28">
        <v>60</v>
      </c>
      <c r="Q12" s="28">
        <v>5.1</v>
      </c>
      <c r="R12" s="28">
        <f t="shared" si="6"/>
        <v>65.1</v>
      </c>
      <c r="S12" s="28">
        <v>60</v>
      </c>
      <c r="T12" s="28">
        <v>38</v>
      </c>
      <c r="U12" s="28">
        <f t="shared" si="10"/>
        <v>98</v>
      </c>
      <c r="V12" s="29">
        <f t="shared" si="7"/>
        <v>86.5553813525</v>
      </c>
      <c r="W12" s="30">
        <v>8</v>
      </c>
      <c r="X12" s="27">
        <v>13</v>
      </c>
      <c r="Y12" s="27" t="s">
        <v>40</v>
      </c>
      <c r="Z12" s="27">
        <v>89</v>
      </c>
      <c r="AA12" s="32" t="s">
        <v>49</v>
      </c>
      <c r="AB12" s="32"/>
      <c r="AC12" s="32" t="s">
        <v>232</v>
      </c>
      <c r="AD12" s="33"/>
    </row>
    <row r="13" s="1" customFormat="1" ht="15" customHeight="1" spans="1:30">
      <c r="A13" s="26" t="s">
        <v>35</v>
      </c>
      <c r="B13" s="26" t="s">
        <v>220</v>
      </c>
      <c r="C13" s="26">
        <v>2025</v>
      </c>
      <c r="D13" s="27" t="s">
        <v>221</v>
      </c>
      <c r="E13" s="27">
        <v>2545110215</v>
      </c>
      <c r="F13" s="27" t="s">
        <v>233</v>
      </c>
      <c r="G13" s="28">
        <v>80</v>
      </c>
      <c r="H13" s="35">
        <v>4.7</v>
      </c>
      <c r="I13" s="28">
        <f t="shared" si="5"/>
        <v>84.7</v>
      </c>
      <c r="J13" s="28">
        <v>87.40677966</v>
      </c>
      <c r="K13" s="28">
        <f>L13-J13</f>
        <v>1</v>
      </c>
      <c r="L13" s="28">
        <v>88.40677966</v>
      </c>
      <c r="M13" s="28">
        <v>84</v>
      </c>
      <c r="N13" s="28">
        <v>0</v>
      </c>
      <c r="O13" s="28">
        <v>84</v>
      </c>
      <c r="P13" s="28">
        <v>60</v>
      </c>
      <c r="Q13" s="28">
        <v>5.2</v>
      </c>
      <c r="R13" s="28">
        <f t="shared" si="6"/>
        <v>65.2</v>
      </c>
      <c r="S13" s="28">
        <v>60</v>
      </c>
      <c r="T13" s="28">
        <v>22.5</v>
      </c>
      <c r="U13" s="28">
        <f>SUM(S13+T13)</f>
        <v>82.5</v>
      </c>
      <c r="V13" s="29">
        <f t="shared" si="7"/>
        <v>86.360084745</v>
      </c>
      <c r="W13" s="30">
        <v>9</v>
      </c>
      <c r="X13" s="27">
        <v>5</v>
      </c>
      <c r="Y13" s="31" t="s">
        <v>40</v>
      </c>
      <c r="Z13" s="27">
        <v>89</v>
      </c>
      <c r="AA13" s="32" t="s">
        <v>49</v>
      </c>
      <c r="AB13" s="32"/>
      <c r="AC13" s="32"/>
      <c r="AD13" s="33"/>
    </row>
    <row r="14" s="1" customFormat="1" ht="15" customHeight="1" spans="1:30">
      <c r="A14" s="26" t="s">
        <v>35</v>
      </c>
      <c r="B14" s="26" t="s">
        <v>220</v>
      </c>
      <c r="C14" s="26">
        <v>2025</v>
      </c>
      <c r="D14" s="27" t="s">
        <v>224</v>
      </c>
      <c r="E14" s="27">
        <v>2545110194</v>
      </c>
      <c r="F14" s="27" t="s">
        <v>234</v>
      </c>
      <c r="G14" s="28">
        <v>80</v>
      </c>
      <c r="H14" s="28">
        <v>10</v>
      </c>
      <c r="I14" s="28">
        <f>G14+H14</f>
        <v>90</v>
      </c>
      <c r="J14" s="28">
        <f>L14-K14</f>
        <v>83.97457627</v>
      </c>
      <c r="K14" s="28">
        <v>1.1</v>
      </c>
      <c r="L14" s="28">
        <f>83.97457627+1.1</f>
        <v>85.07457627</v>
      </c>
      <c r="M14" s="28">
        <v>93</v>
      </c>
      <c r="N14" s="28">
        <v>0</v>
      </c>
      <c r="O14" s="28">
        <f>M14+N14</f>
        <v>93</v>
      </c>
      <c r="P14" s="28">
        <v>60</v>
      </c>
      <c r="Q14" s="28">
        <v>15.4</v>
      </c>
      <c r="R14" s="28">
        <f>P14+Q14</f>
        <v>75.4</v>
      </c>
      <c r="S14" s="28">
        <v>60</v>
      </c>
      <c r="T14" s="28">
        <v>39</v>
      </c>
      <c r="U14" s="28">
        <f>S14+T14</f>
        <v>99</v>
      </c>
      <c r="V14" s="29">
        <f>I14*0.1+(L14)*0.75+O14*0.05+R14*0.05+U14*0.05</f>
        <v>86.1759322025</v>
      </c>
      <c r="W14" s="30">
        <v>10</v>
      </c>
      <c r="X14" s="27">
        <v>18</v>
      </c>
      <c r="Y14" s="31" t="s">
        <v>40</v>
      </c>
      <c r="Z14" s="27">
        <v>89</v>
      </c>
      <c r="AA14" s="32" t="s">
        <v>49</v>
      </c>
      <c r="AB14" s="32"/>
      <c r="AC14" s="32"/>
      <c r="AD14" s="33"/>
    </row>
    <row r="15" s="1" customFormat="1" ht="15" customHeight="1" spans="1:30">
      <c r="A15" s="26" t="s">
        <v>35</v>
      </c>
      <c r="B15" s="26" t="s">
        <v>220</v>
      </c>
      <c r="C15" s="26">
        <v>2025</v>
      </c>
      <c r="D15" s="27" t="s">
        <v>229</v>
      </c>
      <c r="E15" s="27">
        <v>2545110246</v>
      </c>
      <c r="F15" s="27" t="s">
        <v>235</v>
      </c>
      <c r="G15" s="28">
        <v>80</v>
      </c>
      <c r="H15" s="28">
        <v>10.05</v>
      </c>
      <c r="I15" s="28">
        <f t="shared" ref="I15:I21" si="11">SUM(G15+H15)</f>
        <v>90.05</v>
      </c>
      <c r="J15" s="28">
        <v>84.71186441</v>
      </c>
      <c r="K15" s="28">
        <v>2</v>
      </c>
      <c r="L15" s="28">
        <f t="shared" si="8"/>
        <v>86.71186441</v>
      </c>
      <c r="M15" s="28">
        <v>88.5</v>
      </c>
      <c r="N15" s="28">
        <v>0</v>
      </c>
      <c r="O15" s="28">
        <f t="shared" si="9"/>
        <v>88.5</v>
      </c>
      <c r="P15" s="28">
        <v>60</v>
      </c>
      <c r="Q15" s="28">
        <v>8.6</v>
      </c>
      <c r="R15" s="28">
        <f t="shared" ref="R15:R21" si="12">SUM(P15+Q15)</f>
        <v>68.6</v>
      </c>
      <c r="S15" s="28">
        <v>60</v>
      </c>
      <c r="T15" s="28">
        <v>21</v>
      </c>
      <c r="U15" s="28">
        <f t="shared" si="10"/>
        <v>81</v>
      </c>
      <c r="V15" s="29">
        <f t="shared" ref="V15:V21" si="13">I15*0.1+L15*0.75+O15*0.05+R15*0.05+U15*0.05</f>
        <v>85.9438983075</v>
      </c>
      <c r="W15" s="30">
        <v>11</v>
      </c>
      <c r="X15" s="27">
        <v>14</v>
      </c>
      <c r="Y15" s="27" t="s">
        <v>40</v>
      </c>
      <c r="Z15" s="27">
        <v>89</v>
      </c>
      <c r="AA15" s="32" t="s">
        <v>49</v>
      </c>
      <c r="AB15" s="32"/>
      <c r="AC15" s="32"/>
      <c r="AD15" s="33"/>
    </row>
    <row r="16" s="1" customFormat="1" ht="15" customHeight="1" spans="1:30">
      <c r="A16" s="26" t="s">
        <v>35</v>
      </c>
      <c r="B16" s="26" t="s">
        <v>220</v>
      </c>
      <c r="C16" s="26">
        <v>2025</v>
      </c>
      <c r="D16" s="27" t="s">
        <v>224</v>
      </c>
      <c r="E16" s="27">
        <v>2545110202</v>
      </c>
      <c r="F16" s="27" t="s">
        <v>236</v>
      </c>
      <c r="G16" s="28">
        <v>80</v>
      </c>
      <c r="H16" s="28">
        <v>8.15</v>
      </c>
      <c r="I16" s="28">
        <f>G16+H16</f>
        <v>88.15</v>
      </c>
      <c r="J16" s="28">
        <f>L16-K16</f>
        <v>84.50084746</v>
      </c>
      <c r="K16" s="28">
        <v>2.15</v>
      </c>
      <c r="L16" s="28">
        <v>86.65084746</v>
      </c>
      <c r="M16" s="28">
        <v>72.5</v>
      </c>
      <c r="N16" s="28">
        <v>0</v>
      </c>
      <c r="O16" s="28">
        <f>M16+N16</f>
        <v>72.5</v>
      </c>
      <c r="P16" s="28">
        <v>60</v>
      </c>
      <c r="Q16" s="28">
        <v>4.7</v>
      </c>
      <c r="R16" s="28">
        <f>P16+Q16</f>
        <v>64.7</v>
      </c>
      <c r="S16" s="28">
        <v>60</v>
      </c>
      <c r="T16" s="28">
        <v>40</v>
      </c>
      <c r="U16" s="28">
        <f>S16+T16</f>
        <v>100</v>
      </c>
      <c r="V16" s="29">
        <f>I16*0.1+(L16)*0.75+O16*0.05+R16*0.05+U16*0.05</f>
        <v>85.663135595</v>
      </c>
      <c r="W16" s="30">
        <v>12</v>
      </c>
      <c r="X16" s="27">
        <v>16</v>
      </c>
      <c r="Y16" s="31" t="s">
        <v>40</v>
      </c>
      <c r="Z16" s="27">
        <v>89</v>
      </c>
      <c r="AA16" s="32" t="s">
        <v>49</v>
      </c>
      <c r="AB16" s="32"/>
      <c r="AC16" s="32"/>
      <c r="AD16" s="33"/>
    </row>
    <row r="17" s="1" customFormat="1" ht="15" customHeight="1" spans="1:30">
      <c r="A17" s="26" t="s">
        <v>35</v>
      </c>
      <c r="B17" s="26" t="s">
        <v>220</v>
      </c>
      <c r="C17" s="26">
        <v>2025</v>
      </c>
      <c r="D17" s="27" t="s">
        <v>229</v>
      </c>
      <c r="E17" s="27">
        <v>2545110266</v>
      </c>
      <c r="F17" s="27" t="s">
        <v>237</v>
      </c>
      <c r="G17" s="28">
        <v>80</v>
      </c>
      <c r="H17" s="28">
        <v>0</v>
      </c>
      <c r="I17" s="28">
        <f t="shared" si="11"/>
        <v>80</v>
      </c>
      <c r="J17" s="28">
        <v>86.25423729</v>
      </c>
      <c r="K17" s="28">
        <v>4</v>
      </c>
      <c r="L17" s="28">
        <f t="shared" ref="L17:L20" si="14">SUM(J17+K17)</f>
        <v>90.25423729</v>
      </c>
      <c r="M17" s="28">
        <v>72.5</v>
      </c>
      <c r="N17" s="28">
        <v>0</v>
      </c>
      <c r="O17" s="28">
        <f t="shared" ref="O17:O20" si="15">SUM(M17+N17)</f>
        <v>72.5</v>
      </c>
      <c r="P17" s="28">
        <v>60</v>
      </c>
      <c r="Q17" s="28">
        <v>0.2</v>
      </c>
      <c r="R17" s="28">
        <f t="shared" si="12"/>
        <v>60.2</v>
      </c>
      <c r="S17" s="28">
        <v>60</v>
      </c>
      <c r="T17" s="28">
        <v>3</v>
      </c>
      <c r="U17" s="28">
        <f t="shared" ref="U17:U20" si="16">SUM(T17+S17)</f>
        <v>63</v>
      </c>
      <c r="V17" s="29">
        <f t="shared" si="13"/>
        <v>85.4756779675</v>
      </c>
      <c r="W17" s="30">
        <v>13</v>
      </c>
      <c r="X17" s="27">
        <v>12</v>
      </c>
      <c r="Y17" s="27" t="s">
        <v>40</v>
      </c>
      <c r="Z17" s="27">
        <v>89</v>
      </c>
      <c r="AA17" s="32" t="s">
        <v>49</v>
      </c>
      <c r="AB17" s="32"/>
      <c r="AC17" s="32"/>
      <c r="AD17" s="33"/>
    </row>
    <row r="18" s="1" customFormat="1" ht="15" customHeight="1" spans="1:30">
      <c r="A18" s="26" t="s">
        <v>35</v>
      </c>
      <c r="B18" s="26" t="s">
        <v>220</v>
      </c>
      <c r="C18" s="26">
        <v>2025</v>
      </c>
      <c r="D18" s="27" t="s">
        <v>221</v>
      </c>
      <c r="E18" s="27">
        <v>2545110218</v>
      </c>
      <c r="F18" s="27" t="s">
        <v>238</v>
      </c>
      <c r="G18" s="28">
        <v>80</v>
      </c>
      <c r="H18" s="28">
        <v>0.5</v>
      </c>
      <c r="I18" s="28">
        <f t="shared" si="11"/>
        <v>80.5</v>
      </c>
      <c r="J18" s="28">
        <v>86.22033898</v>
      </c>
      <c r="K18" s="28">
        <f>L18-J18</f>
        <v>3</v>
      </c>
      <c r="L18" s="28">
        <v>89.22033898</v>
      </c>
      <c r="M18" s="28">
        <v>60</v>
      </c>
      <c r="N18" s="28">
        <v>0</v>
      </c>
      <c r="O18" s="28">
        <v>60</v>
      </c>
      <c r="P18" s="28">
        <v>60</v>
      </c>
      <c r="Q18" s="28">
        <v>1.6</v>
      </c>
      <c r="R18" s="28">
        <f t="shared" si="12"/>
        <v>61.6</v>
      </c>
      <c r="S18" s="28">
        <v>60</v>
      </c>
      <c r="T18" s="28">
        <v>20.5</v>
      </c>
      <c r="U18" s="28">
        <f>SUM(S18+T18)</f>
        <v>80.5</v>
      </c>
      <c r="V18" s="29">
        <f t="shared" si="13"/>
        <v>85.070254235</v>
      </c>
      <c r="W18" s="30">
        <v>14</v>
      </c>
      <c r="X18" s="27">
        <v>11</v>
      </c>
      <c r="Y18" s="31" t="s">
        <v>40</v>
      </c>
      <c r="Z18" s="27">
        <v>89</v>
      </c>
      <c r="AA18" s="32" t="s">
        <v>58</v>
      </c>
      <c r="AB18" s="32"/>
      <c r="AC18" s="32"/>
      <c r="AD18" s="33"/>
    </row>
    <row r="19" s="1" customFormat="1" ht="15" customHeight="1" spans="1:30">
      <c r="A19" s="26" t="s">
        <v>35</v>
      </c>
      <c r="B19" s="26" t="s">
        <v>220</v>
      </c>
      <c r="C19" s="26">
        <v>2025</v>
      </c>
      <c r="D19" s="27" t="s">
        <v>229</v>
      </c>
      <c r="E19" s="27">
        <v>2545110249</v>
      </c>
      <c r="F19" s="27" t="s">
        <v>239</v>
      </c>
      <c r="G19" s="28">
        <v>80</v>
      </c>
      <c r="H19" s="28">
        <v>4.4</v>
      </c>
      <c r="I19" s="28">
        <f t="shared" si="11"/>
        <v>84.4</v>
      </c>
      <c r="J19" s="28">
        <v>82.41525424</v>
      </c>
      <c r="K19" s="28">
        <v>4</v>
      </c>
      <c r="L19" s="28">
        <f t="shared" si="14"/>
        <v>86.41525424</v>
      </c>
      <c r="M19" s="28">
        <v>86</v>
      </c>
      <c r="N19" s="28">
        <v>0</v>
      </c>
      <c r="O19" s="28">
        <f t="shared" si="15"/>
        <v>86</v>
      </c>
      <c r="P19" s="28">
        <v>60</v>
      </c>
      <c r="Q19" s="28">
        <v>2.2</v>
      </c>
      <c r="R19" s="28">
        <f t="shared" si="12"/>
        <v>62.2</v>
      </c>
      <c r="S19" s="28">
        <v>60</v>
      </c>
      <c r="T19" s="28">
        <v>14</v>
      </c>
      <c r="U19" s="28">
        <f t="shared" si="16"/>
        <v>74</v>
      </c>
      <c r="V19" s="29">
        <f t="shared" si="13"/>
        <v>84.36144068</v>
      </c>
      <c r="W19" s="30">
        <v>15</v>
      </c>
      <c r="X19" s="27">
        <v>25</v>
      </c>
      <c r="Y19" s="27" t="s">
        <v>40</v>
      </c>
      <c r="Z19" s="27">
        <v>89</v>
      </c>
      <c r="AA19" s="32" t="s">
        <v>58</v>
      </c>
      <c r="AB19" s="32"/>
      <c r="AC19" s="32"/>
      <c r="AD19" s="33"/>
    </row>
    <row r="20" s="1" customFormat="1" ht="15" customHeight="1" spans="1:30">
      <c r="A20" s="26" t="s">
        <v>35</v>
      </c>
      <c r="B20" s="26" t="s">
        <v>220</v>
      </c>
      <c r="C20" s="26">
        <v>2025</v>
      </c>
      <c r="D20" s="27" t="s">
        <v>229</v>
      </c>
      <c r="E20" s="27">
        <v>2545110268</v>
      </c>
      <c r="F20" s="27" t="s">
        <v>240</v>
      </c>
      <c r="G20" s="28">
        <v>80</v>
      </c>
      <c r="H20" s="28">
        <v>0.5</v>
      </c>
      <c r="I20" s="28">
        <f t="shared" si="11"/>
        <v>80.5</v>
      </c>
      <c r="J20" s="28">
        <v>87.44915254</v>
      </c>
      <c r="K20" s="28">
        <v>1</v>
      </c>
      <c r="L20" s="28">
        <f t="shared" si="14"/>
        <v>88.44915254</v>
      </c>
      <c r="M20" s="28">
        <v>73.5</v>
      </c>
      <c r="N20" s="28">
        <v>0</v>
      </c>
      <c r="O20" s="28">
        <f t="shared" si="15"/>
        <v>73.5</v>
      </c>
      <c r="P20" s="28">
        <v>60</v>
      </c>
      <c r="Q20" s="28">
        <v>0.5</v>
      </c>
      <c r="R20" s="28">
        <f t="shared" si="12"/>
        <v>60.5</v>
      </c>
      <c r="S20" s="28">
        <v>60</v>
      </c>
      <c r="T20" s="28">
        <v>5.47</v>
      </c>
      <c r="U20" s="28">
        <f t="shared" si="16"/>
        <v>65.47</v>
      </c>
      <c r="V20" s="29">
        <f t="shared" si="13"/>
        <v>84.360364405</v>
      </c>
      <c r="W20" s="30">
        <v>16</v>
      </c>
      <c r="X20" s="27">
        <v>4</v>
      </c>
      <c r="Y20" s="27" t="s">
        <v>40</v>
      </c>
      <c r="Z20" s="27">
        <v>89</v>
      </c>
      <c r="AA20" s="32" t="s">
        <v>58</v>
      </c>
      <c r="AB20" s="32"/>
      <c r="AC20" s="32"/>
      <c r="AD20" s="33"/>
    </row>
    <row r="21" s="1" customFormat="1" ht="15" customHeight="1" spans="1:30">
      <c r="A21" s="26" t="s">
        <v>35</v>
      </c>
      <c r="B21" s="26" t="s">
        <v>220</v>
      </c>
      <c r="C21" s="26">
        <v>2025</v>
      </c>
      <c r="D21" s="27" t="s">
        <v>221</v>
      </c>
      <c r="E21" s="27">
        <v>2545110237</v>
      </c>
      <c r="F21" s="27" t="s">
        <v>241</v>
      </c>
      <c r="G21" s="28">
        <v>80</v>
      </c>
      <c r="H21" s="28">
        <v>7.6</v>
      </c>
      <c r="I21" s="28">
        <f t="shared" si="11"/>
        <v>87.6</v>
      </c>
      <c r="J21" s="28">
        <v>82.92372881</v>
      </c>
      <c r="K21" s="28">
        <f>L21-J21</f>
        <v>1</v>
      </c>
      <c r="L21" s="28">
        <v>83.92372881</v>
      </c>
      <c r="M21" s="28">
        <v>85</v>
      </c>
      <c r="N21" s="28">
        <v>0</v>
      </c>
      <c r="O21" s="28">
        <v>85</v>
      </c>
      <c r="P21" s="28">
        <v>60</v>
      </c>
      <c r="Q21" s="28">
        <v>8.5</v>
      </c>
      <c r="R21" s="28">
        <f t="shared" si="12"/>
        <v>68.5</v>
      </c>
      <c r="S21" s="28">
        <v>60</v>
      </c>
      <c r="T21" s="28">
        <v>39</v>
      </c>
      <c r="U21" s="28">
        <f>SUM(S21+T21)</f>
        <v>99</v>
      </c>
      <c r="V21" s="29">
        <f t="shared" si="13"/>
        <v>84.3277966075</v>
      </c>
      <c r="W21" s="30">
        <v>17</v>
      </c>
      <c r="X21" s="27">
        <v>22</v>
      </c>
      <c r="Y21" s="31" t="s">
        <v>40</v>
      </c>
      <c r="Z21" s="27">
        <v>89</v>
      </c>
      <c r="AA21" s="32" t="s">
        <v>58</v>
      </c>
      <c r="AB21" s="32"/>
      <c r="AC21" s="32"/>
      <c r="AD21" s="33"/>
    </row>
    <row r="22" s="1" customFormat="1" ht="15" customHeight="1" spans="1:30">
      <c r="A22" s="26" t="s">
        <v>35</v>
      </c>
      <c r="B22" s="26" t="s">
        <v>220</v>
      </c>
      <c r="C22" s="26">
        <v>2025</v>
      </c>
      <c r="D22" s="27" t="s">
        <v>224</v>
      </c>
      <c r="E22" s="27">
        <v>2545110188</v>
      </c>
      <c r="F22" s="27" t="s">
        <v>242</v>
      </c>
      <c r="G22" s="28">
        <v>80</v>
      </c>
      <c r="H22" s="28">
        <v>2.3</v>
      </c>
      <c r="I22" s="28">
        <f t="shared" ref="I22:I24" si="17">G22+H22</f>
        <v>82.3</v>
      </c>
      <c r="J22" s="28">
        <f t="shared" ref="J22:J24" si="18">L22-K22</f>
        <v>84.05084746</v>
      </c>
      <c r="K22" s="28">
        <v>1</v>
      </c>
      <c r="L22" s="28">
        <v>85.05084746</v>
      </c>
      <c r="M22" s="28">
        <v>85.5</v>
      </c>
      <c r="N22" s="28">
        <v>0</v>
      </c>
      <c r="O22" s="28">
        <f t="shared" ref="O22:O24" si="19">M22+N22</f>
        <v>85.5</v>
      </c>
      <c r="P22" s="28">
        <v>60</v>
      </c>
      <c r="Q22" s="28">
        <v>5.2</v>
      </c>
      <c r="R22" s="28">
        <f t="shared" ref="R22:R24" si="20">P22+Q22</f>
        <v>65.2</v>
      </c>
      <c r="S22" s="28">
        <v>60</v>
      </c>
      <c r="T22" s="28">
        <v>30</v>
      </c>
      <c r="U22" s="28">
        <f t="shared" ref="U22:U24" si="21">S22+T22</f>
        <v>90</v>
      </c>
      <c r="V22" s="29">
        <f t="shared" ref="V22:V24" si="22">I22*0.1+(L22)*0.75+O22*0.05+R22*0.05+U22*0.05</f>
        <v>84.053135595</v>
      </c>
      <c r="W22" s="30">
        <v>18</v>
      </c>
      <c r="X22" s="27">
        <v>17</v>
      </c>
      <c r="Y22" s="31" t="s">
        <v>40</v>
      </c>
      <c r="Z22" s="27">
        <v>89</v>
      </c>
      <c r="AA22" s="32" t="s">
        <v>58</v>
      </c>
      <c r="AB22" s="32"/>
      <c r="AC22" s="32"/>
      <c r="AD22" s="33"/>
    </row>
    <row r="23" s="1" customFormat="1" ht="15" customHeight="1" spans="1:30">
      <c r="A23" s="26" t="s">
        <v>35</v>
      </c>
      <c r="B23" s="26" t="s">
        <v>220</v>
      </c>
      <c r="C23" s="26">
        <v>2025</v>
      </c>
      <c r="D23" s="27" t="s">
        <v>224</v>
      </c>
      <c r="E23" s="27">
        <v>2545110181</v>
      </c>
      <c r="F23" s="27" t="s">
        <v>243</v>
      </c>
      <c r="G23" s="28">
        <v>80</v>
      </c>
      <c r="H23" s="28">
        <v>9</v>
      </c>
      <c r="I23" s="28">
        <f t="shared" si="17"/>
        <v>89</v>
      </c>
      <c r="J23" s="28">
        <f t="shared" si="18"/>
        <v>81.08474576</v>
      </c>
      <c r="K23" s="28">
        <v>2</v>
      </c>
      <c r="L23" s="28">
        <f>81.08474576+2</f>
        <v>83.08474576</v>
      </c>
      <c r="M23" s="28">
        <v>90.5</v>
      </c>
      <c r="N23" s="28">
        <v>0</v>
      </c>
      <c r="O23" s="28">
        <f t="shared" si="19"/>
        <v>90.5</v>
      </c>
      <c r="P23" s="28">
        <v>60</v>
      </c>
      <c r="Q23" s="28">
        <v>11.2</v>
      </c>
      <c r="R23" s="28">
        <f t="shared" si="20"/>
        <v>71.2</v>
      </c>
      <c r="S23" s="28">
        <v>60</v>
      </c>
      <c r="T23" s="28">
        <v>28.5</v>
      </c>
      <c r="U23" s="28">
        <f t="shared" si="21"/>
        <v>88.5</v>
      </c>
      <c r="V23" s="29">
        <f t="shared" si="22"/>
        <v>83.72355932</v>
      </c>
      <c r="W23" s="30">
        <v>19</v>
      </c>
      <c r="X23" s="27">
        <v>26</v>
      </c>
      <c r="Y23" s="31" t="s">
        <v>40</v>
      </c>
      <c r="Z23" s="27">
        <v>89</v>
      </c>
      <c r="AA23" s="32" t="s">
        <v>58</v>
      </c>
      <c r="AB23" s="32"/>
      <c r="AC23" s="32"/>
      <c r="AD23" s="33"/>
    </row>
    <row r="24" s="1" customFormat="1" ht="15" customHeight="1" spans="1:30">
      <c r="A24" s="26" t="s">
        <v>35</v>
      </c>
      <c r="B24" s="26" t="s">
        <v>220</v>
      </c>
      <c r="C24" s="26">
        <v>2025</v>
      </c>
      <c r="D24" s="27" t="s">
        <v>224</v>
      </c>
      <c r="E24" s="27">
        <v>2545110182</v>
      </c>
      <c r="F24" s="27" t="s">
        <v>244</v>
      </c>
      <c r="G24" s="28">
        <v>80</v>
      </c>
      <c r="H24" s="28">
        <v>3.5</v>
      </c>
      <c r="I24" s="28">
        <f t="shared" si="17"/>
        <v>83.5</v>
      </c>
      <c r="J24" s="28">
        <f t="shared" si="18"/>
        <v>83.22033898</v>
      </c>
      <c r="K24" s="28">
        <v>2.35</v>
      </c>
      <c r="L24" s="28">
        <f>83.22033898+2.35</f>
        <v>85.57033898</v>
      </c>
      <c r="M24" s="28">
        <v>79</v>
      </c>
      <c r="N24" s="28">
        <v>0</v>
      </c>
      <c r="O24" s="28">
        <f t="shared" si="19"/>
        <v>79</v>
      </c>
      <c r="P24" s="28">
        <v>60</v>
      </c>
      <c r="Q24" s="28">
        <v>1</v>
      </c>
      <c r="R24" s="28">
        <f t="shared" si="20"/>
        <v>61</v>
      </c>
      <c r="S24" s="28">
        <v>60</v>
      </c>
      <c r="T24" s="28">
        <v>19.285</v>
      </c>
      <c r="U24" s="28">
        <f t="shared" si="21"/>
        <v>79.285</v>
      </c>
      <c r="V24" s="29">
        <f t="shared" si="22"/>
        <v>83.492004235</v>
      </c>
      <c r="W24" s="30">
        <v>20</v>
      </c>
      <c r="X24" s="27">
        <v>19</v>
      </c>
      <c r="Y24" s="31" t="s">
        <v>40</v>
      </c>
      <c r="Z24" s="27">
        <v>89</v>
      </c>
      <c r="AA24" s="32" t="s">
        <v>58</v>
      </c>
      <c r="AB24" s="32"/>
      <c r="AC24" s="32"/>
      <c r="AD24" s="33"/>
    </row>
    <row r="25" s="1" customFormat="1" ht="15" customHeight="1" spans="1:30">
      <c r="A25" s="26" t="s">
        <v>35</v>
      </c>
      <c r="B25" s="26" t="s">
        <v>220</v>
      </c>
      <c r="C25" s="26">
        <v>2025</v>
      </c>
      <c r="D25" s="27" t="s">
        <v>229</v>
      </c>
      <c r="E25" s="27">
        <v>2545110245</v>
      </c>
      <c r="F25" s="27" t="s">
        <v>245</v>
      </c>
      <c r="G25" s="28">
        <v>80</v>
      </c>
      <c r="H25" s="28">
        <v>3.5</v>
      </c>
      <c r="I25" s="28">
        <f t="shared" ref="I25:I30" si="23">SUM(G25+H25)</f>
        <v>83.5</v>
      </c>
      <c r="J25" s="28">
        <v>83.04237288</v>
      </c>
      <c r="K25" s="28">
        <v>1.4</v>
      </c>
      <c r="L25" s="28">
        <f t="shared" ref="L25:L30" si="24">SUM(J25+K25)</f>
        <v>84.44237288</v>
      </c>
      <c r="M25" s="28">
        <v>82.5</v>
      </c>
      <c r="N25" s="28">
        <v>0</v>
      </c>
      <c r="O25" s="28">
        <f t="shared" ref="O25:O30" si="25">SUM(M25+N25)</f>
        <v>82.5</v>
      </c>
      <c r="P25" s="28">
        <v>60</v>
      </c>
      <c r="Q25" s="28">
        <v>4.1</v>
      </c>
      <c r="R25" s="28">
        <f t="shared" ref="R25:R30" si="26">SUM(P25+Q25)</f>
        <v>64.1</v>
      </c>
      <c r="S25" s="28">
        <v>60</v>
      </c>
      <c r="T25" s="28">
        <v>27.44</v>
      </c>
      <c r="U25" s="28">
        <f t="shared" ref="U25:U30" si="27">SUM(T25+S25)</f>
        <v>87.44</v>
      </c>
      <c r="V25" s="29">
        <f t="shared" ref="V25:V30" si="28">I25*0.1+L25*0.75+O25*0.05+R25*0.05+U25*0.05</f>
        <v>83.38377966</v>
      </c>
      <c r="W25" s="30">
        <v>21</v>
      </c>
      <c r="X25" s="27">
        <v>21</v>
      </c>
      <c r="Y25" s="27" t="s">
        <v>40</v>
      </c>
      <c r="Z25" s="27">
        <v>89</v>
      </c>
      <c r="AA25" s="32" t="s">
        <v>58</v>
      </c>
      <c r="AB25" s="32"/>
      <c r="AC25" s="32"/>
      <c r="AD25" s="33"/>
    </row>
    <row r="26" s="1" customFormat="1" ht="15" customHeight="1" spans="1:30">
      <c r="A26" s="26" t="s">
        <v>35</v>
      </c>
      <c r="B26" s="26" t="s">
        <v>220</v>
      </c>
      <c r="C26" s="26">
        <v>2025</v>
      </c>
      <c r="D26" s="27" t="s">
        <v>224</v>
      </c>
      <c r="E26" s="27">
        <v>2545110186</v>
      </c>
      <c r="F26" s="27" t="s">
        <v>246</v>
      </c>
      <c r="G26" s="28">
        <v>80</v>
      </c>
      <c r="H26" s="28">
        <v>11.5</v>
      </c>
      <c r="I26" s="28">
        <f>G26+H26</f>
        <v>91.5</v>
      </c>
      <c r="J26" s="28">
        <f>L26-K26</f>
        <v>82.49152542</v>
      </c>
      <c r="K26" s="28">
        <v>1</v>
      </c>
      <c r="L26" s="28">
        <f>82.49152542+1</f>
        <v>83.49152542</v>
      </c>
      <c r="M26" s="28">
        <v>83</v>
      </c>
      <c r="N26" s="28">
        <v>0</v>
      </c>
      <c r="O26" s="28">
        <f>M26+N26</f>
        <v>83</v>
      </c>
      <c r="P26" s="28">
        <v>60</v>
      </c>
      <c r="Q26" s="28">
        <v>2.6</v>
      </c>
      <c r="R26" s="28">
        <f>P26+Q26</f>
        <v>62.6</v>
      </c>
      <c r="S26" s="28">
        <v>60</v>
      </c>
      <c r="T26" s="28">
        <v>21.4</v>
      </c>
      <c r="U26" s="28">
        <f>S26+T26</f>
        <v>81.4</v>
      </c>
      <c r="V26" s="29">
        <f>I26*0.1+(L26)*0.75+O26*0.05+R26*0.05+U26*0.05</f>
        <v>83.118644065</v>
      </c>
      <c r="W26" s="30">
        <v>22</v>
      </c>
      <c r="X26" s="27">
        <v>24</v>
      </c>
      <c r="Y26" s="31" t="s">
        <v>40</v>
      </c>
      <c r="Z26" s="27">
        <v>89</v>
      </c>
      <c r="AA26" s="32" t="s">
        <v>58</v>
      </c>
      <c r="AB26" s="32"/>
      <c r="AC26" s="32"/>
      <c r="AD26" s="33"/>
    </row>
    <row r="27" s="1" customFormat="1" ht="15" customHeight="1" spans="1:30">
      <c r="A27" s="26" t="s">
        <v>35</v>
      </c>
      <c r="B27" s="26" t="s">
        <v>220</v>
      </c>
      <c r="C27" s="26">
        <v>2025</v>
      </c>
      <c r="D27" s="27" t="s">
        <v>229</v>
      </c>
      <c r="E27" s="27">
        <v>2545110247</v>
      </c>
      <c r="F27" s="27" t="s">
        <v>247</v>
      </c>
      <c r="G27" s="28">
        <v>80</v>
      </c>
      <c r="H27" s="28">
        <v>2.5</v>
      </c>
      <c r="I27" s="28">
        <f t="shared" si="23"/>
        <v>82.5</v>
      </c>
      <c r="J27" s="28">
        <v>83.09322034</v>
      </c>
      <c r="K27" s="28">
        <v>1</v>
      </c>
      <c r="L27" s="28">
        <f t="shared" si="24"/>
        <v>84.09322034</v>
      </c>
      <c r="M27" s="28">
        <v>82.5</v>
      </c>
      <c r="N27" s="28">
        <v>0</v>
      </c>
      <c r="O27" s="28">
        <f t="shared" si="25"/>
        <v>82.5</v>
      </c>
      <c r="P27" s="28">
        <v>60</v>
      </c>
      <c r="Q27" s="28">
        <v>3.3</v>
      </c>
      <c r="R27" s="28">
        <f t="shared" si="26"/>
        <v>63.3</v>
      </c>
      <c r="S27" s="28">
        <v>60</v>
      </c>
      <c r="T27" s="28">
        <v>19.84</v>
      </c>
      <c r="U27" s="28">
        <f t="shared" si="27"/>
        <v>79.84</v>
      </c>
      <c r="V27" s="29">
        <f t="shared" si="28"/>
        <v>82.601915255</v>
      </c>
      <c r="W27" s="30">
        <v>23</v>
      </c>
      <c r="X27" s="27">
        <v>20</v>
      </c>
      <c r="Y27" s="27" t="s">
        <v>40</v>
      </c>
      <c r="Z27" s="27">
        <v>89</v>
      </c>
      <c r="AA27" s="32" t="s">
        <v>58</v>
      </c>
      <c r="AB27" s="32"/>
      <c r="AC27" s="32"/>
      <c r="AD27" s="33"/>
    </row>
    <row r="28" s="1" customFormat="1" ht="15" customHeight="1" spans="1:30">
      <c r="A28" s="26" t="s">
        <v>35</v>
      </c>
      <c r="B28" s="26" t="s">
        <v>220</v>
      </c>
      <c r="C28" s="26">
        <v>2025</v>
      </c>
      <c r="D28" s="27" t="s">
        <v>229</v>
      </c>
      <c r="E28" s="27">
        <v>2545110244</v>
      </c>
      <c r="F28" s="27" t="s">
        <v>248</v>
      </c>
      <c r="G28" s="28">
        <v>80</v>
      </c>
      <c r="H28" s="28">
        <v>2</v>
      </c>
      <c r="I28" s="28">
        <f t="shared" si="23"/>
        <v>82</v>
      </c>
      <c r="J28" s="28">
        <v>82.87288136</v>
      </c>
      <c r="K28" s="28">
        <v>1</v>
      </c>
      <c r="L28" s="28">
        <f t="shared" si="24"/>
        <v>83.87288136</v>
      </c>
      <c r="M28" s="28">
        <v>82.5</v>
      </c>
      <c r="N28" s="28">
        <v>0</v>
      </c>
      <c r="O28" s="28">
        <f t="shared" si="25"/>
        <v>82.5</v>
      </c>
      <c r="P28" s="28">
        <v>60</v>
      </c>
      <c r="Q28" s="28">
        <v>3.1</v>
      </c>
      <c r="R28" s="28">
        <f t="shared" si="26"/>
        <v>63.1</v>
      </c>
      <c r="S28" s="28">
        <v>60</v>
      </c>
      <c r="T28" s="28">
        <v>18</v>
      </c>
      <c r="U28" s="28">
        <f t="shared" si="27"/>
        <v>78</v>
      </c>
      <c r="V28" s="29">
        <f t="shared" si="28"/>
        <v>82.28466102</v>
      </c>
      <c r="W28" s="30">
        <v>24</v>
      </c>
      <c r="X28" s="27">
        <v>23</v>
      </c>
      <c r="Y28" s="27" t="s">
        <v>40</v>
      </c>
      <c r="Z28" s="27">
        <v>89</v>
      </c>
      <c r="AA28" s="32" t="s">
        <v>58</v>
      </c>
      <c r="AB28" s="32"/>
      <c r="AC28" s="32"/>
      <c r="AD28" s="33"/>
    </row>
    <row r="29" s="1" customFormat="1" ht="15" customHeight="1" spans="1:30">
      <c r="A29" s="26" t="s">
        <v>35</v>
      </c>
      <c r="B29" s="26" t="s">
        <v>220</v>
      </c>
      <c r="C29" s="26">
        <v>2025</v>
      </c>
      <c r="D29" s="27" t="s">
        <v>229</v>
      </c>
      <c r="E29" s="27">
        <v>2545110260</v>
      </c>
      <c r="F29" s="27" t="s">
        <v>249</v>
      </c>
      <c r="G29" s="28">
        <v>80</v>
      </c>
      <c r="H29" s="28">
        <v>1</v>
      </c>
      <c r="I29" s="28">
        <f t="shared" si="23"/>
        <v>81</v>
      </c>
      <c r="J29" s="28">
        <v>84.99152542</v>
      </c>
      <c r="K29" s="28">
        <v>1</v>
      </c>
      <c r="L29" s="28">
        <f t="shared" si="24"/>
        <v>85.99152542</v>
      </c>
      <c r="M29" s="28">
        <v>65</v>
      </c>
      <c r="N29" s="28">
        <v>0</v>
      </c>
      <c r="O29" s="28">
        <f t="shared" si="25"/>
        <v>65</v>
      </c>
      <c r="P29" s="28">
        <v>60</v>
      </c>
      <c r="Q29" s="28">
        <v>1</v>
      </c>
      <c r="R29" s="28">
        <f t="shared" si="26"/>
        <v>61</v>
      </c>
      <c r="S29" s="28">
        <v>60</v>
      </c>
      <c r="T29" s="28">
        <v>5.99</v>
      </c>
      <c r="U29" s="28">
        <f t="shared" si="27"/>
        <v>65.99</v>
      </c>
      <c r="V29" s="29">
        <f t="shared" si="28"/>
        <v>82.193144065</v>
      </c>
      <c r="W29" s="30">
        <v>25</v>
      </c>
      <c r="X29" s="27">
        <v>12</v>
      </c>
      <c r="Y29" s="27" t="s">
        <v>40</v>
      </c>
      <c r="Z29" s="27">
        <v>89</v>
      </c>
      <c r="AA29" s="32" t="s">
        <v>58</v>
      </c>
      <c r="AB29" s="32"/>
      <c r="AC29" s="32"/>
      <c r="AD29" s="33"/>
    </row>
    <row r="30" s="1" customFormat="1" ht="15" customHeight="1" spans="1:30">
      <c r="A30" s="26" t="s">
        <v>35</v>
      </c>
      <c r="B30" s="26" t="s">
        <v>220</v>
      </c>
      <c r="C30" s="26">
        <v>2025</v>
      </c>
      <c r="D30" s="27" t="s">
        <v>229</v>
      </c>
      <c r="E30" s="27">
        <v>2545110262</v>
      </c>
      <c r="F30" s="27" t="s">
        <v>250</v>
      </c>
      <c r="G30" s="28">
        <v>80</v>
      </c>
      <c r="H30" s="28">
        <v>1</v>
      </c>
      <c r="I30" s="28">
        <f t="shared" si="23"/>
        <v>81</v>
      </c>
      <c r="J30" s="28">
        <v>84.51694915</v>
      </c>
      <c r="K30" s="28">
        <v>1</v>
      </c>
      <c r="L30" s="28">
        <f t="shared" si="24"/>
        <v>85.51694915</v>
      </c>
      <c r="M30" s="28">
        <v>70</v>
      </c>
      <c r="N30" s="28">
        <v>0</v>
      </c>
      <c r="O30" s="28">
        <f t="shared" si="25"/>
        <v>70</v>
      </c>
      <c r="P30" s="28">
        <v>60</v>
      </c>
      <c r="Q30" s="28">
        <v>0</v>
      </c>
      <c r="R30" s="28">
        <f t="shared" si="26"/>
        <v>60</v>
      </c>
      <c r="S30" s="28">
        <v>60</v>
      </c>
      <c r="T30" s="28">
        <v>3.815</v>
      </c>
      <c r="U30" s="28">
        <f t="shared" si="27"/>
        <v>63.815</v>
      </c>
      <c r="V30" s="29">
        <f t="shared" si="28"/>
        <v>81.9284618625</v>
      </c>
      <c r="W30" s="30">
        <v>26</v>
      </c>
      <c r="X30" s="27">
        <v>15</v>
      </c>
      <c r="Y30" s="27" t="s">
        <v>40</v>
      </c>
      <c r="Z30" s="27">
        <v>89</v>
      </c>
      <c r="AA30" s="32" t="s">
        <v>58</v>
      </c>
      <c r="AB30" s="32"/>
      <c r="AC30" s="32"/>
      <c r="AD30" s="33"/>
    </row>
    <row r="31" s="1" customFormat="1" ht="15" customHeight="1" spans="1:30">
      <c r="A31" s="26" t="s">
        <v>35</v>
      </c>
      <c r="B31" s="26" t="s">
        <v>220</v>
      </c>
      <c r="C31" s="26">
        <v>2025</v>
      </c>
      <c r="D31" s="27" t="s">
        <v>224</v>
      </c>
      <c r="E31" s="27">
        <v>2545110185</v>
      </c>
      <c r="F31" s="27" t="s">
        <v>251</v>
      </c>
      <c r="G31" s="28">
        <v>80</v>
      </c>
      <c r="H31" s="28">
        <v>3.5</v>
      </c>
      <c r="I31" s="28">
        <f>G31+H31</f>
        <v>83.5</v>
      </c>
      <c r="J31" s="28">
        <f>L31-K31</f>
        <v>80.52542373</v>
      </c>
      <c r="K31" s="28">
        <v>1.1</v>
      </c>
      <c r="L31" s="28">
        <v>81.62542373</v>
      </c>
      <c r="M31" s="28">
        <v>83</v>
      </c>
      <c r="N31" s="28">
        <v>0</v>
      </c>
      <c r="O31" s="28">
        <f>M31+N31</f>
        <v>83</v>
      </c>
      <c r="P31" s="28">
        <v>60</v>
      </c>
      <c r="Q31" s="28">
        <v>5.6</v>
      </c>
      <c r="R31" s="28">
        <f>P31+Q31</f>
        <v>65.6</v>
      </c>
      <c r="S31" s="28">
        <v>60</v>
      </c>
      <c r="T31" s="28">
        <v>35</v>
      </c>
      <c r="U31" s="28">
        <f>S31+T31</f>
        <v>95</v>
      </c>
      <c r="V31" s="29">
        <f>I31*0.1+(L31)*0.75+O31*0.05+R31*0.05+U31*0.05</f>
        <v>81.7490677975</v>
      </c>
      <c r="W31" s="30">
        <v>27</v>
      </c>
      <c r="X31" s="27">
        <v>31</v>
      </c>
      <c r="Y31" s="31" t="s">
        <v>40</v>
      </c>
      <c r="Z31" s="27">
        <v>89</v>
      </c>
      <c r="AA31" s="32" t="s">
        <v>58</v>
      </c>
      <c r="AB31" s="32"/>
      <c r="AC31" s="32"/>
      <c r="AD31" s="33"/>
    </row>
    <row r="32" s="1" customFormat="1" ht="15" customHeight="1" spans="1:30">
      <c r="A32" s="26" t="s">
        <v>35</v>
      </c>
      <c r="B32" s="26" t="s">
        <v>220</v>
      </c>
      <c r="C32" s="26">
        <v>2025</v>
      </c>
      <c r="D32" s="27" t="s">
        <v>229</v>
      </c>
      <c r="E32" s="27">
        <v>2545110242</v>
      </c>
      <c r="F32" s="27" t="s">
        <v>252</v>
      </c>
      <c r="G32" s="28">
        <v>80</v>
      </c>
      <c r="H32" s="28">
        <v>8.4</v>
      </c>
      <c r="I32" s="28">
        <f t="shared" ref="I32:I37" si="29">SUM(G32+H32)</f>
        <v>88.4</v>
      </c>
      <c r="J32" s="28">
        <v>80.62711864</v>
      </c>
      <c r="K32" s="28">
        <v>1</v>
      </c>
      <c r="L32" s="28">
        <f>SUM(J32+K32)</f>
        <v>81.62711864</v>
      </c>
      <c r="M32" s="28">
        <v>76</v>
      </c>
      <c r="N32" s="28">
        <v>0</v>
      </c>
      <c r="O32" s="28">
        <f>SUM(M32+N32)</f>
        <v>76</v>
      </c>
      <c r="P32" s="28">
        <v>60</v>
      </c>
      <c r="Q32" s="28">
        <v>4.4</v>
      </c>
      <c r="R32" s="28">
        <f t="shared" ref="R32:R37" si="30">SUM(P32+Q32)</f>
        <v>64.4</v>
      </c>
      <c r="S32" s="28">
        <v>60</v>
      </c>
      <c r="T32" s="28">
        <v>32.5</v>
      </c>
      <c r="U32" s="28">
        <f>SUM(T32+S32)</f>
        <v>92.5</v>
      </c>
      <c r="V32" s="29">
        <f t="shared" ref="V32:V37" si="31">I32*0.1+L32*0.75+O32*0.05+R32*0.05+U32*0.05</f>
        <v>81.70533898</v>
      </c>
      <c r="W32" s="30">
        <v>28</v>
      </c>
      <c r="X32" s="27">
        <v>29</v>
      </c>
      <c r="Y32" s="27" t="s">
        <v>40</v>
      </c>
      <c r="Z32" s="27">
        <v>89</v>
      </c>
      <c r="AA32" s="32" t="s">
        <v>58</v>
      </c>
      <c r="AB32" s="32"/>
      <c r="AC32" s="32"/>
      <c r="AD32" s="33"/>
    </row>
    <row r="33" s="1" customFormat="1" ht="15" customHeight="1" spans="1:30">
      <c r="A33" s="26" t="s">
        <v>35</v>
      </c>
      <c r="B33" s="26" t="s">
        <v>220</v>
      </c>
      <c r="C33" s="26">
        <v>2025</v>
      </c>
      <c r="D33" s="27" t="s">
        <v>221</v>
      </c>
      <c r="E33" s="27">
        <v>2545110211</v>
      </c>
      <c r="F33" s="27" t="s">
        <v>253</v>
      </c>
      <c r="G33" s="28">
        <v>80</v>
      </c>
      <c r="H33" s="28">
        <v>6.5</v>
      </c>
      <c r="I33" s="28">
        <f t="shared" si="29"/>
        <v>86.5</v>
      </c>
      <c r="J33" s="28">
        <v>80.76271186</v>
      </c>
      <c r="K33" s="28">
        <f>L33-J33</f>
        <v>1</v>
      </c>
      <c r="L33" s="28">
        <v>81.76271186</v>
      </c>
      <c r="M33" s="28">
        <v>82</v>
      </c>
      <c r="N33" s="28">
        <v>0</v>
      </c>
      <c r="O33" s="28">
        <v>82</v>
      </c>
      <c r="P33" s="28">
        <v>60</v>
      </c>
      <c r="Q33" s="28">
        <v>5.2</v>
      </c>
      <c r="R33" s="28">
        <f t="shared" si="30"/>
        <v>65.2</v>
      </c>
      <c r="S33" s="28">
        <v>60</v>
      </c>
      <c r="T33" s="28">
        <v>20</v>
      </c>
      <c r="U33" s="28">
        <f t="shared" ref="U33:U36" si="32">SUM(S33+T33)</f>
        <v>80</v>
      </c>
      <c r="V33" s="29">
        <f t="shared" si="31"/>
        <v>81.332033895</v>
      </c>
      <c r="W33" s="30">
        <v>29</v>
      </c>
      <c r="X33" s="27">
        <v>27</v>
      </c>
      <c r="Y33" s="31" t="s">
        <v>63</v>
      </c>
      <c r="Z33" s="27">
        <v>89</v>
      </c>
      <c r="AA33" s="32" t="s">
        <v>64</v>
      </c>
      <c r="AB33" s="32"/>
      <c r="AC33" s="32"/>
      <c r="AD33" s="33"/>
    </row>
    <row r="34" s="1" customFormat="1" ht="15" customHeight="1" spans="1:30">
      <c r="A34" s="26" t="s">
        <v>35</v>
      </c>
      <c r="B34" s="26" t="s">
        <v>220</v>
      </c>
      <c r="C34" s="26">
        <v>2025</v>
      </c>
      <c r="D34" s="27" t="s">
        <v>224</v>
      </c>
      <c r="E34" s="27">
        <v>2545110207</v>
      </c>
      <c r="F34" s="27" t="s">
        <v>254</v>
      </c>
      <c r="G34" s="28">
        <v>80</v>
      </c>
      <c r="H34" s="28">
        <v>1.8</v>
      </c>
      <c r="I34" s="28">
        <f>G34+H34</f>
        <v>81.8</v>
      </c>
      <c r="J34" s="28">
        <f>L34-K34</f>
        <v>79.05084746</v>
      </c>
      <c r="K34" s="28">
        <v>3</v>
      </c>
      <c r="L34" s="28">
        <f>79.05084746+3</f>
        <v>82.05084746</v>
      </c>
      <c r="M34" s="28">
        <v>72</v>
      </c>
      <c r="N34" s="28">
        <v>0</v>
      </c>
      <c r="O34" s="28">
        <f>M34+N34</f>
        <v>72</v>
      </c>
      <c r="P34" s="28">
        <v>60</v>
      </c>
      <c r="Q34" s="28">
        <v>5.2</v>
      </c>
      <c r="R34" s="28">
        <f>P34+Q34</f>
        <v>65.2</v>
      </c>
      <c r="S34" s="28">
        <v>60</v>
      </c>
      <c r="T34" s="28">
        <v>19</v>
      </c>
      <c r="U34" s="28">
        <f>S34+T34</f>
        <v>79</v>
      </c>
      <c r="V34" s="29">
        <f>I34*0.1+(L34)*0.75+O34*0.05+R34*0.05+U34*0.05</f>
        <v>80.528135595</v>
      </c>
      <c r="W34" s="30">
        <v>30</v>
      </c>
      <c r="X34" s="27">
        <v>34</v>
      </c>
      <c r="Y34" s="31" t="s">
        <v>63</v>
      </c>
      <c r="Z34" s="27">
        <v>89</v>
      </c>
      <c r="AA34" s="32" t="s">
        <v>64</v>
      </c>
      <c r="AB34" s="32"/>
      <c r="AC34" s="32"/>
      <c r="AD34" s="27"/>
    </row>
    <row r="35" s="1" customFormat="1" ht="15" customHeight="1" spans="1:30">
      <c r="A35" s="26" t="s">
        <v>35</v>
      </c>
      <c r="B35" s="26" t="s">
        <v>220</v>
      </c>
      <c r="C35" s="26">
        <v>2025</v>
      </c>
      <c r="D35" s="27" t="s">
        <v>221</v>
      </c>
      <c r="E35" s="27">
        <v>2545110214</v>
      </c>
      <c r="F35" s="27" t="s">
        <v>255</v>
      </c>
      <c r="G35" s="28">
        <v>80</v>
      </c>
      <c r="H35" s="35">
        <v>2.6</v>
      </c>
      <c r="I35" s="28">
        <f t="shared" si="29"/>
        <v>82.6</v>
      </c>
      <c r="J35" s="28">
        <v>80.11016949</v>
      </c>
      <c r="K35" s="28">
        <v>1</v>
      </c>
      <c r="L35" s="28">
        <v>81.11016849</v>
      </c>
      <c r="M35" s="28">
        <v>90.5</v>
      </c>
      <c r="N35" s="28">
        <v>0</v>
      </c>
      <c r="O35" s="28">
        <v>90.5</v>
      </c>
      <c r="P35" s="28">
        <v>60</v>
      </c>
      <c r="Q35" s="28">
        <v>0.2</v>
      </c>
      <c r="R35" s="28">
        <f t="shared" si="30"/>
        <v>60.2</v>
      </c>
      <c r="S35" s="28">
        <v>60</v>
      </c>
      <c r="T35" s="28">
        <v>10</v>
      </c>
      <c r="U35" s="28">
        <f t="shared" si="32"/>
        <v>70</v>
      </c>
      <c r="V35" s="29">
        <f t="shared" si="31"/>
        <v>80.1276263675</v>
      </c>
      <c r="W35" s="30">
        <v>31</v>
      </c>
      <c r="X35" s="27">
        <v>32</v>
      </c>
      <c r="Y35" s="31" t="s">
        <v>40</v>
      </c>
      <c r="Z35" s="27">
        <v>89</v>
      </c>
      <c r="AA35" s="32" t="s">
        <v>58</v>
      </c>
      <c r="AB35" s="32"/>
      <c r="AC35" s="32"/>
      <c r="AD35" s="33"/>
    </row>
    <row r="36" s="1" customFormat="1" ht="15" customHeight="1" spans="1:30">
      <c r="A36" s="26" t="s">
        <v>35</v>
      </c>
      <c r="B36" s="26" t="s">
        <v>220</v>
      </c>
      <c r="C36" s="26">
        <v>2025</v>
      </c>
      <c r="D36" s="27" t="s">
        <v>221</v>
      </c>
      <c r="E36" s="27">
        <v>2545110212</v>
      </c>
      <c r="F36" s="27" t="s">
        <v>256</v>
      </c>
      <c r="G36" s="28">
        <v>80</v>
      </c>
      <c r="H36" s="28">
        <v>3.8</v>
      </c>
      <c r="I36" s="28">
        <f t="shared" si="29"/>
        <v>83.8</v>
      </c>
      <c r="J36" s="28">
        <v>79.10169492</v>
      </c>
      <c r="K36" s="28">
        <f>L36-J36</f>
        <v>1</v>
      </c>
      <c r="L36" s="28">
        <v>80.10169492</v>
      </c>
      <c r="M36" s="28">
        <v>83.5</v>
      </c>
      <c r="N36" s="28">
        <v>0</v>
      </c>
      <c r="O36" s="28">
        <v>83.5</v>
      </c>
      <c r="P36" s="28">
        <v>60</v>
      </c>
      <c r="Q36" s="28">
        <v>4.6</v>
      </c>
      <c r="R36" s="28">
        <f t="shared" si="30"/>
        <v>64.6</v>
      </c>
      <c r="S36" s="28">
        <v>60</v>
      </c>
      <c r="T36" s="28">
        <v>25</v>
      </c>
      <c r="U36" s="28">
        <f t="shared" si="32"/>
        <v>85</v>
      </c>
      <c r="V36" s="29">
        <f t="shared" si="31"/>
        <v>80.11127119</v>
      </c>
      <c r="W36" s="30">
        <v>32</v>
      </c>
      <c r="X36" s="27">
        <v>33</v>
      </c>
      <c r="Y36" s="31" t="s">
        <v>40</v>
      </c>
      <c r="Z36" s="27">
        <v>89</v>
      </c>
      <c r="AA36" s="32" t="s">
        <v>58</v>
      </c>
      <c r="AB36" s="32"/>
      <c r="AC36" s="32"/>
      <c r="AD36" s="33"/>
    </row>
    <row r="37" s="1" customFormat="1" ht="15" customHeight="1" spans="1:30">
      <c r="A37" s="26" t="s">
        <v>35</v>
      </c>
      <c r="B37" s="26" t="s">
        <v>220</v>
      </c>
      <c r="C37" s="26">
        <v>2025</v>
      </c>
      <c r="D37" s="27" t="s">
        <v>229</v>
      </c>
      <c r="E37" s="27">
        <v>2545110253</v>
      </c>
      <c r="F37" s="27" t="s">
        <v>257</v>
      </c>
      <c r="G37" s="28">
        <v>80</v>
      </c>
      <c r="H37" s="28">
        <v>7.6</v>
      </c>
      <c r="I37" s="28">
        <f t="shared" si="29"/>
        <v>87.6</v>
      </c>
      <c r="J37" s="28">
        <v>77.41525424</v>
      </c>
      <c r="K37" s="28">
        <v>3</v>
      </c>
      <c r="L37" s="28">
        <f>SUM(J37+K37)</f>
        <v>80.41525424</v>
      </c>
      <c r="M37" s="28">
        <v>83</v>
      </c>
      <c r="N37" s="28">
        <v>0</v>
      </c>
      <c r="O37" s="28">
        <f>SUM(M37+N37)</f>
        <v>83</v>
      </c>
      <c r="P37" s="28">
        <v>60</v>
      </c>
      <c r="Q37" s="28">
        <v>3.25</v>
      </c>
      <c r="R37" s="28">
        <f t="shared" si="30"/>
        <v>63.25</v>
      </c>
      <c r="S37" s="28">
        <v>60</v>
      </c>
      <c r="T37" s="28">
        <v>13</v>
      </c>
      <c r="U37" s="28">
        <f>SUM(T37+S37)</f>
        <v>73</v>
      </c>
      <c r="V37" s="29">
        <f t="shared" si="31"/>
        <v>80.03394068</v>
      </c>
      <c r="W37" s="30">
        <v>33</v>
      </c>
      <c r="X37" s="27">
        <v>38</v>
      </c>
      <c r="Y37" s="27" t="s">
        <v>63</v>
      </c>
      <c r="Z37" s="27">
        <v>89</v>
      </c>
      <c r="AA37" s="32" t="s">
        <v>64</v>
      </c>
      <c r="AB37" s="32" t="s">
        <v>180</v>
      </c>
      <c r="AC37" s="32"/>
      <c r="AD37" s="33"/>
    </row>
    <row r="38" s="1" customFormat="1" ht="15" customHeight="1" spans="1:30">
      <c r="A38" s="26" t="s">
        <v>35</v>
      </c>
      <c r="B38" s="26" t="s">
        <v>220</v>
      </c>
      <c r="C38" s="26">
        <v>2025</v>
      </c>
      <c r="D38" s="27" t="s">
        <v>224</v>
      </c>
      <c r="E38" s="27">
        <v>2545110192</v>
      </c>
      <c r="F38" s="27" t="s">
        <v>258</v>
      </c>
      <c r="G38" s="28">
        <v>80</v>
      </c>
      <c r="H38" s="28">
        <v>4.075</v>
      </c>
      <c r="I38" s="28">
        <f t="shared" ref="I38:I42" si="33">G38+H38</f>
        <v>84.075</v>
      </c>
      <c r="J38" s="28">
        <f t="shared" ref="J38:J42" si="34">L38-K38</f>
        <v>78.1440678</v>
      </c>
      <c r="K38" s="28">
        <v>2</v>
      </c>
      <c r="L38" s="28">
        <f>78.1440678+2</f>
        <v>80.1440678</v>
      </c>
      <c r="M38" s="28">
        <v>84</v>
      </c>
      <c r="N38" s="28">
        <v>0</v>
      </c>
      <c r="O38" s="28">
        <f t="shared" ref="O38:O42" si="35">M38+N38</f>
        <v>84</v>
      </c>
      <c r="P38" s="28">
        <v>60</v>
      </c>
      <c r="Q38" s="28">
        <v>1.3</v>
      </c>
      <c r="R38" s="28">
        <f t="shared" ref="R38:R42" si="36">P38+Q38</f>
        <v>61.3</v>
      </c>
      <c r="S38" s="28">
        <v>60</v>
      </c>
      <c r="T38" s="28">
        <v>20</v>
      </c>
      <c r="U38" s="28">
        <f t="shared" ref="U38:U42" si="37">S38+T38</f>
        <v>80</v>
      </c>
      <c r="V38" s="29">
        <f t="shared" ref="V38:V42" si="38">I38*0.1+(L38)*0.75+O38*0.05+R38*0.05+U38*0.05</f>
        <v>79.78055085</v>
      </c>
      <c r="W38" s="30">
        <v>34</v>
      </c>
      <c r="X38" s="27">
        <v>36</v>
      </c>
      <c r="Y38" s="31" t="s">
        <v>63</v>
      </c>
      <c r="Z38" s="27">
        <v>89</v>
      </c>
      <c r="AA38" s="32" t="s">
        <v>64</v>
      </c>
      <c r="AB38" s="32"/>
      <c r="AC38" s="32"/>
      <c r="AD38" s="33"/>
    </row>
    <row r="39" s="1" customFormat="1" ht="15" customHeight="1" spans="1:30">
      <c r="A39" s="26" t="s">
        <v>35</v>
      </c>
      <c r="B39" s="26" t="s">
        <v>220</v>
      </c>
      <c r="C39" s="26">
        <v>2025</v>
      </c>
      <c r="D39" s="27" t="s">
        <v>221</v>
      </c>
      <c r="E39" s="27">
        <v>2545110213</v>
      </c>
      <c r="F39" s="27" t="s">
        <v>259</v>
      </c>
      <c r="G39" s="28">
        <v>80</v>
      </c>
      <c r="H39" s="28">
        <v>0.8</v>
      </c>
      <c r="I39" s="28">
        <f t="shared" ref="I39:I43" si="39">SUM(G39+H39)</f>
        <v>80.8</v>
      </c>
      <c r="J39" s="28">
        <v>80.56779661</v>
      </c>
      <c r="K39" s="28">
        <f>L39-J39</f>
        <v>1</v>
      </c>
      <c r="L39" s="28">
        <v>81.56779661</v>
      </c>
      <c r="M39" s="28">
        <v>81</v>
      </c>
      <c r="N39" s="28">
        <v>0</v>
      </c>
      <c r="O39" s="28">
        <v>81</v>
      </c>
      <c r="P39" s="28">
        <v>60</v>
      </c>
      <c r="Q39" s="28">
        <v>0.4</v>
      </c>
      <c r="R39" s="28">
        <f t="shared" ref="R39:R43" si="40">SUM(P39+Q39)</f>
        <v>60.4</v>
      </c>
      <c r="S39" s="28">
        <v>60</v>
      </c>
      <c r="T39" s="28">
        <v>6.5</v>
      </c>
      <c r="U39" s="28">
        <f>SUM(S39+T39)</f>
        <v>66.5</v>
      </c>
      <c r="V39" s="29">
        <f t="shared" ref="V39:V43" si="41">I39*0.1+L39*0.75+O39*0.05+R39*0.05+U39*0.05</f>
        <v>79.6508474575</v>
      </c>
      <c r="W39" s="30">
        <v>35</v>
      </c>
      <c r="X39" s="27">
        <v>30</v>
      </c>
      <c r="Y39" s="31" t="s">
        <v>40</v>
      </c>
      <c r="Z39" s="27">
        <v>89</v>
      </c>
      <c r="AA39" s="32" t="s">
        <v>58</v>
      </c>
      <c r="AB39" s="32"/>
      <c r="AC39" s="32"/>
      <c r="AD39" s="33"/>
    </row>
    <row r="40" s="1" customFormat="1" ht="15" customHeight="1" spans="1:30">
      <c r="A40" s="26" t="s">
        <v>35</v>
      </c>
      <c r="B40" s="26" t="s">
        <v>220</v>
      </c>
      <c r="C40" s="26">
        <v>2025</v>
      </c>
      <c r="D40" s="27" t="s">
        <v>229</v>
      </c>
      <c r="E40" s="27">
        <v>2545110261</v>
      </c>
      <c r="F40" s="27" t="s">
        <v>260</v>
      </c>
      <c r="G40" s="28">
        <v>80</v>
      </c>
      <c r="H40" s="28">
        <v>0</v>
      </c>
      <c r="I40" s="28">
        <f t="shared" si="39"/>
        <v>80</v>
      </c>
      <c r="J40" s="28">
        <v>80.73728814</v>
      </c>
      <c r="K40" s="28">
        <v>1</v>
      </c>
      <c r="L40" s="28">
        <f t="shared" ref="L40:L46" si="42">SUM(J40+K40)</f>
        <v>81.73728814</v>
      </c>
      <c r="M40" s="28">
        <v>85</v>
      </c>
      <c r="N40" s="28">
        <v>0</v>
      </c>
      <c r="O40" s="28">
        <f t="shared" ref="O40:O46" si="43">SUM(M40+N40)</f>
        <v>85</v>
      </c>
      <c r="P40" s="28">
        <v>60</v>
      </c>
      <c r="Q40" s="28">
        <v>0.5</v>
      </c>
      <c r="R40" s="28">
        <f t="shared" si="40"/>
        <v>60.5</v>
      </c>
      <c r="S40" s="28">
        <v>60</v>
      </c>
      <c r="T40" s="28">
        <v>0.2</v>
      </c>
      <c r="U40" s="28">
        <f t="shared" ref="U40:U46" si="44">SUM(T40+S40)</f>
        <v>60.2</v>
      </c>
      <c r="V40" s="29">
        <f t="shared" si="41"/>
        <v>79.587966105</v>
      </c>
      <c r="W40" s="30">
        <v>36</v>
      </c>
      <c r="X40" s="27">
        <v>28</v>
      </c>
      <c r="Y40" s="27" t="s">
        <v>40</v>
      </c>
      <c r="Z40" s="27">
        <v>89</v>
      </c>
      <c r="AA40" s="32" t="s">
        <v>58</v>
      </c>
      <c r="AB40" s="32"/>
      <c r="AC40" s="32"/>
      <c r="AD40" s="33"/>
    </row>
    <row r="41" s="1" customFormat="1" ht="15" customHeight="1" spans="1:30">
      <c r="A41" s="26" t="s">
        <v>35</v>
      </c>
      <c r="B41" s="26" t="s">
        <v>220</v>
      </c>
      <c r="C41" s="26">
        <v>2025</v>
      </c>
      <c r="D41" s="27" t="s">
        <v>224</v>
      </c>
      <c r="E41" s="27">
        <v>2545110189</v>
      </c>
      <c r="F41" s="27" t="s">
        <v>261</v>
      </c>
      <c r="G41" s="28">
        <v>80</v>
      </c>
      <c r="H41" s="28">
        <v>-1</v>
      </c>
      <c r="I41" s="28">
        <f t="shared" si="33"/>
        <v>79</v>
      </c>
      <c r="J41" s="28">
        <f t="shared" si="34"/>
        <v>78.22033898</v>
      </c>
      <c r="K41" s="28">
        <v>1</v>
      </c>
      <c r="L41" s="28">
        <v>79.22033898</v>
      </c>
      <c r="M41" s="28">
        <v>95</v>
      </c>
      <c r="N41" s="28">
        <v>2</v>
      </c>
      <c r="O41" s="28">
        <f t="shared" si="35"/>
        <v>97</v>
      </c>
      <c r="P41" s="28">
        <v>60</v>
      </c>
      <c r="Q41" s="28">
        <v>4.5</v>
      </c>
      <c r="R41" s="28">
        <f t="shared" si="36"/>
        <v>64.5</v>
      </c>
      <c r="S41" s="28">
        <v>60</v>
      </c>
      <c r="T41" s="28">
        <v>21</v>
      </c>
      <c r="U41" s="28">
        <f t="shared" si="37"/>
        <v>81</v>
      </c>
      <c r="V41" s="29">
        <f t="shared" si="38"/>
        <v>79.440254235</v>
      </c>
      <c r="W41" s="30">
        <v>37</v>
      </c>
      <c r="X41" s="27">
        <v>35</v>
      </c>
      <c r="Y41" s="31" t="s">
        <v>40</v>
      </c>
      <c r="Z41" s="27">
        <v>89</v>
      </c>
      <c r="AA41" s="32" t="s">
        <v>58</v>
      </c>
      <c r="AB41" s="32"/>
      <c r="AC41" s="32"/>
      <c r="AD41" s="33"/>
    </row>
    <row r="42" s="1" customFormat="1" ht="15" customHeight="1" spans="1:30">
      <c r="A42" s="26" t="s">
        <v>35</v>
      </c>
      <c r="B42" s="26" t="s">
        <v>220</v>
      </c>
      <c r="C42" s="26">
        <v>2025</v>
      </c>
      <c r="D42" s="27" t="s">
        <v>224</v>
      </c>
      <c r="E42" s="27">
        <v>2545110193</v>
      </c>
      <c r="F42" s="27" t="s">
        <v>262</v>
      </c>
      <c r="G42" s="28">
        <v>80</v>
      </c>
      <c r="H42" s="28">
        <v>0</v>
      </c>
      <c r="I42" s="28">
        <f t="shared" si="33"/>
        <v>80</v>
      </c>
      <c r="J42" s="28">
        <f t="shared" si="34"/>
        <v>77.6779661</v>
      </c>
      <c r="K42" s="28">
        <v>1</v>
      </c>
      <c r="L42" s="28">
        <v>78.6779661</v>
      </c>
      <c r="M42" s="28">
        <v>87</v>
      </c>
      <c r="N42" s="28">
        <v>0</v>
      </c>
      <c r="O42" s="28">
        <f t="shared" si="35"/>
        <v>87</v>
      </c>
      <c r="P42" s="28">
        <v>60</v>
      </c>
      <c r="Q42" s="28">
        <v>0</v>
      </c>
      <c r="R42" s="28">
        <f t="shared" si="36"/>
        <v>60</v>
      </c>
      <c r="S42" s="28">
        <v>60</v>
      </c>
      <c r="T42" s="28">
        <v>10</v>
      </c>
      <c r="U42" s="28">
        <f t="shared" si="37"/>
        <v>70</v>
      </c>
      <c r="V42" s="29">
        <f t="shared" si="38"/>
        <v>77.858474575</v>
      </c>
      <c r="W42" s="30">
        <v>38</v>
      </c>
      <c r="X42" s="27">
        <v>37</v>
      </c>
      <c r="Y42" s="31" t="s">
        <v>63</v>
      </c>
      <c r="Z42" s="27">
        <v>89</v>
      </c>
      <c r="AA42" s="32" t="s">
        <v>64</v>
      </c>
      <c r="AB42" s="32"/>
      <c r="AC42" s="32"/>
      <c r="AD42" s="33"/>
    </row>
    <row r="43" s="1" customFormat="1" ht="15" customHeight="1" spans="1:30">
      <c r="A43" s="26" t="s">
        <v>35</v>
      </c>
      <c r="B43" s="26" t="s">
        <v>220</v>
      </c>
      <c r="C43" s="26">
        <v>2025</v>
      </c>
      <c r="D43" s="27" t="s">
        <v>229</v>
      </c>
      <c r="E43" s="27">
        <v>2545110252</v>
      </c>
      <c r="F43" s="27" t="s">
        <v>263</v>
      </c>
      <c r="G43" s="28">
        <v>80</v>
      </c>
      <c r="H43" s="28">
        <v>0</v>
      </c>
      <c r="I43" s="28">
        <f t="shared" si="39"/>
        <v>80</v>
      </c>
      <c r="J43" s="28">
        <v>76.36440678</v>
      </c>
      <c r="K43" s="28">
        <v>1</v>
      </c>
      <c r="L43" s="28">
        <f t="shared" si="42"/>
        <v>77.36440678</v>
      </c>
      <c r="M43" s="28">
        <v>84.5</v>
      </c>
      <c r="N43" s="28">
        <v>4.25</v>
      </c>
      <c r="O43" s="28">
        <f t="shared" si="43"/>
        <v>88.75</v>
      </c>
      <c r="P43" s="28">
        <v>60</v>
      </c>
      <c r="Q43" s="28">
        <v>0</v>
      </c>
      <c r="R43" s="28">
        <f t="shared" si="40"/>
        <v>60</v>
      </c>
      <c r="S43" s="28">
        <v>60</v>
      </c>
      <c r="T43" s="28">
        <v>9.5</v>
      </c>
      <c r="U43" s="28">
        <f t="shared" si="44"/>
        <v>69.5</v>
      </c>
      <c r="V43" s="29">
        <f t="shared" si="41"/>
        <v>76.935805085</v>
      </c>
      <c r="W43" s="30">
        <v>39</v>
      </c>
      <c r="X43" s="27">
        <v>41</v>
      </c>
      <c r="Y43" s="27" t="s">
        <v>63</v>
      </c>
      <c r="Z43" s="27">
        <v>89</v>
      </c>
      <c r="AA43" s="32" t="s">
        <v>64</v>
      </c>
      <c r="AB43" s="32"/>
      <c r="AC43" s="32"/>
      <c r="AD43" s="33"/>
    </row>
    <row r="44" s="1" customFormat="1" ht="15" customHeight="1" spans="1:30">
      <c r="A44" s="26" t="s">
        <v>35</v>
      </c>
      <c r="B44" s="26" t="s">
        <v>220</v>
      </c>
      <c r="C44" s="26">
        <v>2025</v>
      </c>
      <c r="D44" s="27" t="s">
        <v>224</v>
      </c>
      <c r="E44" s="27">
        <v>2545110190</v>
      </c>
      <c r="F44" s="27" t="s">
        <v>264</v>
      </c>
      <c r="G44" s="28">
        <v>80</v>
      </c>
      <c r="H44" s="28">
        <v>2</v>
      </c>
      <c r="I44" s="28">
        <f>G44+H44</f>
        <v>82</v>
      </c>
      <c r="J44" s="28">
        <f>L44-K44</f>
        <v>76.70338983</v>
      </c>
      <c r="K44" s="28">
        <v>0.5</v>
      </c>
      <c r="L44" s="28">
        <v>77.20338983</v>
      </c>
      <c r="M44" s="28">
        <v>82.5</v>
      </c>
      <c r="N44" s="28">
        <v>0</v>
      </c>
      <c r="O44" s="28">
        <f>M44+N44</f>
        <v>82.5</v>
      </c>
      <c r="P44" s="28">
        <v>60</v>
      </c>
      <c r="Q44" s="28">
        <v>1.4</v>
      </c>
      <c r="R44" s="28">
        <f>P44+Q44</f>
        <v>61.4</v>
      </c>
      <c r="S44" s="28">
        <v>60</v>
      </c>
      <c r="T44" s="28">
        <v>2</v>
      </c>
      <c r="U44" s="28">
        <f>S44+T44</f>
        <v>62</v>
      </c>
      <c r="V44" s="29">
        <f>I44*0.1+(L44)*0.75+O44*0.05+R44*0.05+U44*0.05</f>
        <v>76.3975423725</v>
      </c>
      <c r="W44" s="30">
        <v>40</v>
      </c>
      <c r="X44" s="27">
        <v>43</v>
      </c>
      <c r="Y44" s="31" t="s">
        <v>40</v>
      </c>
      <c r="Z44" s="27">
        <v>89</v>
      </c>
      <c r="AA44" s="32" t="s">
        <v>58</v>
      </c>
      <c r="AB44" s="32"/>
      <c r="AC44" s="32"/>
      <c r="AD44" s="33"/>
    </row>
    <row r="45" s="1" customFormat="1" ht="15" customHeight="1" spans="1:30">
      <c r="A45" s="26" t="s">
        <v>35</v>
      </c>
      <c r="B45" s="26" t="s">
        <v>220</v>
      </c>
      <c r="C45" s="26">
        <v>2025</v>
      </c>
      <c r="D45" s="27" t="s">
        <v>229</v>
      </c>
      <c r="E45" s="27">
        <v>254110053</v>
      </c>
      <c r="F45" s="27" t="s">
        <v>265</v>
      </c>
      <c r="G45" s="28">
        <v>80</v>
      </c>
      <c r="H45" s="28">
        <v>1.5</v>
      </c>
      <c r="I45" s="28">
        <f t="shared" ref="I45:I49" si="45">SUM(G45+H45)</f>
        <v>81.5</v>
      </c>
      <c r="J45" s="28">
        <v>75.01694915</v>
      </c>
      <c r="K45" s="28">
        <v>1.1</v>
      </c>
      <c r="L45" s="28">
        <f t="shared" si="42"/>
        <v>76.11694915</v>
      </c>
      <c r="M45" s="28">
        <v>83.5</v>
      </c>
      <c r="N45" s="28">
        <v>0</v>
      </c>
      <c r="O45" s="28">
        <f t="shared" si="43"/>
        <v>83.5</v>
      </c>
      <c r="P45" s="28">
        <v>60</v>
      </c>
      <c r="Q45" s="28">
        <v>0</v>
      </c>
      <c r="R45" s="28">
        <f t="shared" ref="R45:R49" si="46">SUM(P45+Q45)</f>
        <v>60</v>
      </c>
      <c r="S45" s="28">
        <v>60</v>
      </c>
      <c r="T45" s="28">
        <v>16.5</v>
      </c>
      <c r="U45" s="28">
        <f t="shared" si="44"/>
        <v>76.5</v>
      </c>
      <c r="V45" s="29">
        <f t="shared" ref="V45:V49" si="47">I45*0.1+L45*0.75+O45*0.05+R45*0.05+U45*0.05</f>
        <v>76.2377118625</v>
      </c>
      <c r="W45" s="30">
        <v>41</v>
      </c>
      <c r="X45" s="27">
        <v>49</v>
      </c>
      <c r="Y45" s="27" t="s">
        <v>63</v>
      </c>
      <c r="Z45" s="27">
        <v>89</v>
      </c>
      <c r="AA45" s="32" t="s">
        <v>64</v>
      </c>
      <c r="AB45" s="32"/>
      <c r="AC45" s="32"/>
      <c r="AD45" s="33"/>
    </row>
    <row r="46" s="1" customFormat="1" ht="15" customHeight="1" spans="1:30">
      <c r="A46" s="26" t="s">
        <v>35</v>
      </c>
      <c r="B46" s="26" t="s">
        <v>220</v>
      </c>
      <c r="C46" s="26">
        <v>2025</v>
      </c>
      <c r="D46" s="27" t="s">
        <v>229</v>
      </c>
      <c r="E46" s="27">
        <v>2545110264</v>
      </c>
      <c r="F46" s="27" t="s">
        <v>266</v>
      </c>
      <c r="G46" s="28">
        <v>80</v>
      </c>
      <c r="H46" s="28">
        <v>0</v>
      </c>
      <c r="I46" s="28">
        <f t="shared" si="45"/>
        <v>80</v>
      </c>
      <c r="J46" s="28">
        <v>76.51694915</v>
      </c>
      <c r="K46" s="28">
        <v>1</v>
      </c>
      <c r="L46" s="28">
        <f t="shared" si="42"/>
        <v>77.51694915</v>
      </c>
      <c r="M46" s="28">
        <v>81.5</v>
      </c>
      <c r="N46" s="28">
        <v>0</v>
      </c>
      <c r="O46" s="28">
        <f t="shared" si="43"/>
        <v>81.5</v>
      </c>
      <c r="P46" s="28">
        <v>60</v>
      </c>
      <c r="Q46" s="28">
        <v>0</v>
      </c>
      <c r="R46" s="28">
        <f t="shared" si="46"/>
        <v>60</v>
      </c>
      <c r="S46" s="28">
        <v>60</v>
      </c>
      <c r="T46" s="28">
        <v>0</v>
      </c>
      <c r="U46" s="28">
        <f t="shared" si="44"/>
        <v>60</v>
      </c>
      <c r="V46" s="29">
        <f t="shared" si="47"/>
        <v>76.2127118625</v>
      </c>
      <c r="W46" s="30">
        <v>42</v>
      </c>
      <c r="X46" s="27">
        <v>39</v>
      </c>
      <c r="Y46" s="27" t="s">
        <v>63</v>
      </c>
      <c r="Z46" s="27">
        <v>89</v>
      </c>
      <c r="AA46" s="32" t="s">
        <v>64</v>
      </c>
      <c r="AB46" s="32"/>
      <c r="AC46" s="32"/>
      <c r="AD46" s="33"/>
    </row>
    <row r="47" s="1" customFormat="1" ht="15" customHeight="1" spans="1:30">
      <c r="A47" s="26" t="s">
        <v>35</v>
      </c>
      <c r="B47" s="26" t="s">
        <v>220</v>
      </c>
      <c r="C47" s="26">
        <v>2025</v>
      </c>
      <c r="D47" s="27" t="s">
        <v>224</v>
      </c>
      <c r="E47" s="27">
        <v>2545110196</v>
      </c>
      <c r="F47" s="27" t="s">
        <v>267</v>
      </c>
      <c r="G47" s="28">
        <v>80</v>
      </c>
      <c r="H47" s="28">
        <v>-2</v>
      </c>
      <c r="I47" s="28">
        <f t="shared" ref="I47:I51" si="48">G47+H47</f>
        <v>78</v>
      </c>
      <c r="J47" s="28">
        <f t="shared" ref="J47:J51" si="49">L47-K47</f>
        <v>76.3559322</v>
      </c>
      <c r="K47" s="28">
        <v>1</v>
      </c>
      <c r="L47" s="28">
        <f>76.3559322+1</f>
        <v>77.3559322</v>
      </c>
      <c r="M47" s="28">
        <v>80.5</v>
      </c>
      <c r="N47" s="28">
        <v>0</v>
      </c>
      <c r="O47" s="28">
        <f t="shared" ref="O47:O51" si="50">M47+N47</f>
        <v>80.5</v>
      </c>
      <c r="P47" s="28">
        <v>60</v>
      </c>
      <c r="Q47" s="28">
        <v>0</v>
      </c>
      <c r="R47" s="28">
        <f t="shared" ref="R47:R51" si="51">P47+Q47</f>
        <v>60</v>
      </c>
      <c r="S47" s="28">
        <v>60</v>
      </c>
      <c r="T47" s="28">
        <v>6</v>
      </c>
      <c r="U47" s="28">
        <f t="shared" ref="U47:U51" si="52">S47+T47</f>
        <v>66</v>
      </c>
      <c r="V47" s="29">
        <f t="shared" ref="V47:V51" si="53">I47*0.1+(L47)*0.75+O47*0.05+R47*0.05+U47*0.05</f>
        <v>76.14194915</v>
      </c>
      <c r="W47" s="30">
        <v>43</v>
      </c>
      <c r="X47" s="27">
        <v>42</v>
      </c>
      <c r="Y47" s="31" t="s">
        <v>40</v>
      </c>
      <c r="Z47" s="27">
        <v>89</v>
      </c>
      <c r="AA47" s="32" t="s">
        <v>58</v>
      </c>
      <c r="AB47" s="32"/>
      <c r="AC47" s="32"/>
      <c r="AD47" s="33"/>
    </row>
    <row r="48" s="1" customFormat="1" ht="15" customHeight="1" spans="1:30">
      <c r="A48" s="26" t="s">
        <v>35</v>
      </c>
      <c r="B48" s="26" t="s">
        <v>220</v>
      </c>
      <c r="C48" s="26">
        <v>2025</v>
      </c>
      <c r="D48" s="27" t="s">
        <v>221</v>
      </c>
      <c r="E48" s="27">
        <v>2545110225</v>
      </c>
      <c r="F48" s="27" t="s">
        <v>268</v>
      </c>
      <c r="G48" s="28">
        <v>80</v>
      </c>
      <c r="H48" s="28">
        <v>0</v>
      </c>
      <c r="I48" s="28">
        <f t="shared" si="45"/>
        <v>80</v>
      </c>
      <c r="J48" s="28">
        <v>75.93220339</v>
      </c>
      <c r="K48" s="28">
        <f>L48-J48</f>
        <v>1</v>
      </c>
      <c r="L48" s="28">
        <v>76.93220339</v>
      </c>
      <c r="M48" s="28">
        <v>85.5</v>
      </c>
      <c r="N48" s="28">
        <v>0</v>
      </c>
      <c r="O48" s="28">
        <v>85.5</v>
      </c>
      <c r="P48" s="28">
        <v>60</v>
      </c>
      <c r="Q48" s="28">
        <v>0</v>
      </c>
      <c r="R48" s="28">
        <f t="shared" si="46"/>
        <v>60</v>
      </c>
      <c r="S48" s="28">
        <v>60</v>
      </c>
      <c r="T48" s="28">
        <v>0</v>
      </c>
      <c r="U48" s="28">
        <f>SUM(S48+T48)</f>
        <v>60</v>
      </c>
      <c r="V48" s="29">
        <f t="shared" si="47"/>
        <v>75.9741525425</v>
      </c>
      <c r="W48" s="30">
        <v>44</v>
      </c>
      <c r="X48" s="27">
        <v>44</v>
      </c>
      <c r="Y48" s="31" t="s">
        <v>40</v>
      </c>
      <c r="Z48" s="27">
        <v>89</v>
      </c>
      <c r="AA48" s="32"/>
      <c r="AB48" s="32"/>
      <c r="AC48" s="32"/>
      <c r="AD48" s="33"/>
    </row>
    <row r="49" s="1" customFormat="1" ht="15" customHeight="1" spans="1:30">
      <c r="A49" s="26" t="s">
        <v>35</v>
      </c>
      <c r="B49" s="26" t="s">
        <v>220</v>
      </c>
      <c r="C49" s="26">
        <v>2025</v>
      </c>
      <c r="D49" s="27" t="s">
        <v>229</v>
      </c>
      <c r="E49" s="27">
        <v>2545110257</v>
      </c>
      <c r="F49" s="27" t="s">
        <v>269</v>
      </c>
      <c r="G49" s="28">
        <v>80</v>
      </c>
      <c r="H49" s="28">
        <v>0</v>
      </c>
      <c r="I49" s="28">
        <f t="shared" si="45"/>
        <v>80</v>
      </c>
      <c r="J49" s="28">
        <v>75.49152542</v>
      </c>
      <c r="K49" s="28">
        <v>1</v>
      </c>
      <c r="L49" s="28">
        <f t="shared" ref="L49:L55" si="54">SUM(J49+K49)</f>
        <v>76.49152542</v>
      </c>
      <c r="M49" s="28">
        <v>88</v>
      </c>
      <c r="N49" s="28">
        <v>0</v>
      </c>
      <c r="O49" s="28">
        <f t="shared" ref="O49:O55" si="55">SUM(M49+N49)</f>
        <v>88</v>
      </c>
      <c r="P49" s="28">
        <v>60</v>
      </c>
      <c r="Q49" s="28">
        <v>0</v>
      </c>
      <c r="R49" s="28">
        <f t="shared" si="46"/>
        <v>60</v>
      </c>
      <c r="S49" s="28">
        <v>60</v>
      </c>
      <c r="T49" s="28">
        <v>4</v>
      </c>
      <c r="U49" s="28">
        <f t="shared" ref="U49:U55" si="56">SUM(T49+S49)</f>
        <v>64</v>
      </c>
      <c r="V49" s="29">
        <f t="shared" si="47"/>
        <v>75.968644065</v>
      </c>
      <c r="W49" s="30">
        <v>45</v>
      </c>
      <c r="X49" s="27">
        <v>46</v>
      </c>
      <c r="Y49" s="27" t="s">
        <v>63</v>
      </c>
      <c r="Z49" s="27">
        <v>89</v>
      </c>
      <c r="AA49" s="32"/>
      <c r="AB49" s="32"/>
      <c r="AC49" s="32"/>
      <c r="AD49" s="33"/>
    </row>
    <row r="50" s="1" customFormat="1" ht="15" customHeight="1" spans="1:30">
      <c r="A50" s="26" t="s">
        <v>35</v>
      </c>
      <c r="B50" s="26" t="s">
        <v>220</v>
      </c>
      <c r="C50" s="26">
        <v>2025</v>
      </c>
      <c r="D50" s="27" t="s">
        <v>224</v>
      </c>
      <c r="E50" s="27">
        <v>2545110205</v>
      </c>
      <c r="F50" s="27" t="s">
        <v>270</v>
      </c>
      <c r="G50" s="28">
        <v>80</v>
      </c>
      <c r="H50" s="28">
        <v>0</v>
      </c>
      <c r="I50" s="28">
        <f t="shared" si="48"/>
        <v>80</v>
      </c>
      <c r="J50" s="28">
        <f t="shared" si="49"/>
        <v>73.98305085</v>
      </c>
      <c r="K50" s="28">
        <v>1</v>
      </c>
      <c r="L50" s="28">
        <v>74.98305085</v>
      </c>
      <c r="M50" s="28">
        <v>84</v>
      </c>
      <c r="N50" s="28">
        <v>0</v>
      </c>
      <c r="O50" s="28">
        <f t="shared" si="50"/>
        <v>84</v>
      </c>
      <c r="P50" s="28">
        <v>60</v>
      </c>
      <c r="Q50" s="28">
        <v>0.7</v>
      </c>
      <c r="R50" s="28">
        <f t="shared" si="51"/>
        <v>60.7</v>
      </c>
      <c r="S50" s="28">
        <v>60</v>
      </c>
      <c r="T50" s="28">
        <v>27</v>
      </c>
      <c r="U50" s="28">
        <f t="shared" si="52"/>
        <v>87</v>
      </c>
      <c r="V50" s="29">
        <f t="shared" si="53"/>
        <v>75.8222881375</v>
      </c>
      <c r="W50" s="30">
        <v>46</v>
      </c>
      <c r="X50" s="27">
        <v>54</v>
      </c>
      <c r="Y50" s="31" t="s">
        <v>40</v>
      </c>
      <c r="Z50" s="27">
        <v>89</v>
      </c>
      <c r="AA50" s="32"/>
      <c r="AB50" s="32"/>
      <c r="AC50" s="32"/>
      <c r="AD50" s="33"/>
    </row>
    <row r="51" s="1" customFormat="1" ht="15" customHeight="1" spans="1:30">
      <c r="A51" s="26" t="s">
        <v>35</v>
      </c>
      <c r="B51" s="26" t="s">
        <v>220</v>
      </c>
      <c r="C51" s="26">
        <v>2025</v>
      </c>
      <c r="D51" s="27" t="s">
        <v>224</v>
      </c>
      <c r="E51" s="27">
        <v>2545110183</v>
      </c>
      <c r="F51" s="27" t="s">
        <v>271</v>
      </c>
      <c r="G51" s="28">
        <v>80</v>
      </c>
      <c r="H51" s="28">
        <v>1</v>
      </c>
      <c r="I51" s="28">
        <f t="shared" si="48"/>
        <v>81</v>
      </c>
      <c r="J51" s="28">
        <f t="shared" si="49"/>
        <v>74.72033898</v>
      </c>
      <c r="K51" s="28">
        <v>1</v>
      </c>
      <c r="L51" s="28">
        <v>75.72033898</v>
      </c>
      <c r="M51" s="28">
        <v>76</v>
      </c>
      <c r="N51" s="28">
        <v>0</v>
      </c>
      <c r="O51" s="28">
        <f t="shared" si="50"/>
        <v>76</v>
      </c>
      <c r="P51" s="28">
        <v>60</v>
      </c>
      <c r="Q51" s="28">
        <v>2</v>
      </c>
      <c r="R51" s="28">
        <f t="shared" si="51"/>
        <v>62</v>
      </c>
      <c r="S51" s="28">
        <v>60</v>
      </c>
      <c r="T51" s="28">
        <v>18.5</v>
      </c>
      <c r="U51" s="28">
        <f t="shared" si="52"/>
        <v>78.5</v>
      </c>
      <c r="V51" s="29">
        <f t="shared" si="53"/>
        <v>75.715254235</v>
      </c>
      <c r="W51" s="30">
        <v>47</v>
      </c>
      <c r="X51" s="27">
        <v>50</v>
      </c>
      <c r="Y51" s="31" t="s">
        <v>63</v>
      </c>
      <c r="Z51" s="27">
        <v>89</v>
      </c>
      <c r="AA51" s="32"/>
      <c r="AB51" s="32"/>
      <c r="AC51" s="32"/>
      <c r="AD51" s="33"/>
    </row>
    <row r="52" s="1" customFormat="1" ht="15" customHeight="1" spans="1:30">
      <c r="A52" s="26" t="s">
        <v>35</v>
      </c>
      <c r="B52" s="26" t="s">
        <v>220</v>
      </c>
      <c r="C52" s="26">
        <v>2025</v>
      </c>
      <c r="D52" s="27" t="s">
        <v>221</v>
      </c>
      <c r="E52" s="27">
        <v>2545110219</v>
      </c>
      <c r="F52" s="27" t="s">
        <v>272</v>
      </c>
      <c r="G52" s="28">
        <v>80</v>
      </c>
      <c r="H52" s="28">
        <v>0</v>
      </c>
      <c r="I52" s="28">
        <f t="shared" ref="I52:I56" si="57">SUM(G52+H52)</f>
        <v>80</v>
      </c>
      <c r="J52" s="28">
        <v>75.83898305</v>
      </c>
      <c r="K52" s="28">
        <f>L52-J52</f>
        <v>1</v>
      </c>
      <c r="L52" s="28">
        <v>76.83898305</v>
      </c>
      <c r="M52" s="28">
        <v>76</v>
      </c>
      <c r="N52" s="28">
        <v>0</v>
      </c>
      <c r="O52" s="28">
        <v>76</v>
      </c>
      <c r="P52" s="28">
        <v>60</v>
      </c>
      <c r="Q52" s="28">
        <v>0</v>
      </c>
      <c r="R52" s="28">
        <f t="shared" ref="R52:R56" si="58">SUM(P52+Q52)</f>
        <v>60</v>
      </c>
      <c r="S52" s="28">
        <v>60</v>
      </c>
      <c r="T52" s="28">
        <v>0</v>
      </c>
      <c r="U52" s="28">
        <f>SUM(S52+T52)</f>
        <v>60</v>
      </c>
      <c r="V52" s="29">
        <f t="shared" ref="V52:V56" si="59">I52*0.1+L52*0.75+O52*0.05+R52*0.05+U52*0.05</f>
        <v>75.4292372875</v>
      </c>
      <c r="W52" s="30">
        <v>48</v>
      </c>
      <c r="X52" s="27">
        <v>45</v>
      </c>
      <c r="Y52" s="31" t="s">
        <v>40</v>
      </c>
      <c r="Z52" s="27">
        <v>89</v>
      </c>
      <c r="AA52" s="32"/>
      <c r="AB52" s="32"/>
      <c r="AC52" s="32"/>
      <c r="AD52" s="33"/>
    </row>
    <row r="53" s="1" customFormat="1" ht="15" customHeight="1" spans="1:30">
      <c r="A53" s="26" t="s">
        <v>35</v>
      </c>
      <c r="B53" s="26" t="s">
        <v>220</v>
      </c>
      <c r="C53" s="26">
        <v>2025</v>
      </c>
      <c r="D53" s="27" t="s">
        <v>229</v>
      </c>
      <c r="E53" s="27">
        <v>2545110263</v>
      </c>
      <c r="F53" s="27" t="s">
        <v>273</v>
      </c>
      <c r="G53" s="28">
        <v>80</v>
      </c>
      <c r="H53" s="28">
        <v>0</v>
      </c>
      <c r="I53" s="28">
        <f t="shared" si="57"/>
        <v>80</v>
      </c>
      <c r="J53" s="28">
        <v>75.47457627</v>
      </c>
      <c r="K53" s="28">
        <v>1</v>
      </c>
      <c r="L53" s="28">
        <f t="shared" si="54"/>
        <v>76.47457627</v>
      </c>
      <c r="M53" s="28">
        <v>69.5</v>
      </c>
      <c r="N53" s="28">
        <v>0</v>
      </c>
      <c r="O53" s="28">
        <f t="shared" si="55"/>
        <v>69.5</v>
      </c>
      <c r="P53" s="28">
        <v>60</v>
      </c>
      <c r="Q53" s="28">
        <v>0.2</v>
      </c>
      <c r="R53" s="28">
        <f t="shared" si="58"/>
        <v>60.2</v>
      </c>
      <c r="S53" s="28">
        <v>60</v>
      </c>
      <c r="T53" s="28">
        <v>4.075</v>
      </c>
      <c r="U53" s="28">
        <f t="shared" si="56"/>
        <v>64.075</v>
      </c>
      <c r="V53" s="29">
        <f t="shared" si="59"/>
        <v>75.0446822025</v>
      </c>
      <c r="W53" s="30">
        <v>49</v>
      </c>
      <c r="X53" s="27">
        <v>47</v>
      </c>
      <c r="Y53" s="27" t="s">
        <v>63</v>
      </c>
      <c r="Z53" s="27">
        <v>89</v>
      </c>
      <c r="AA53" s="32"/>
      <c r="AB53" s="32"/>
      <c r="AC53" s="32"/>
      <c r="AD53" s="33"/>
    </row>
    <row r="54" s="1" customFormat="1" ht="15" customHeight="1" spans="1:30">
      <c r="A54" s="26" t="s">
        <v>35</v>
      </c>
      <c r="B54" s="26" t="s">
        <v>220</v>
      </c>
      <c r="C54" s="26">
        <v>2025</v>
      </c>
      <c r="D54" s="27" t="s">
        <v>229</v>
      </c>
      <c r="E54" s="27">
        <v>2545110269</v>
      </c>
      <c r="F54" s="27" t="s">
        <v>274</v>
      </c>
      <c r="G54" s="28">
        <v>80</v>
      </c>
      <c r="H54" s="28">
        <v>-1</v>
      </c>
      <c r="I54" s="28">
        <f t="shared" si="57"/>
        <v>79</v>
      </c>
      <c r="J54" s="28">
        <v>76.37288136</v>
      </c>
      <c r="K54" s="28">
        <v>0</v>
      </c>
      <c r="L54" s="28">
        <f t="shared" si="54"/>
        <v>76.37288136</v>
      </c>
      <c r="M54" s="28">
        <v>70.5</v>
      </c>
      <c r="N54" s="28">
        <v>0</v>
      </c>
      <c r="O54" s="28">
        <f t="shared" si="55"/>
        <v>70.5</v>
      </c>
      <c r="P54" s="28">
        <v>60</v>
      </c>
      <c r="Q54" s="28">
        <v>0</v>
      </c>
      <c r="R54" s="28">
        <f t="shared" si="58"/>
        <v>60</v>
      </c>
      <c r="S54" s="28">
        <v>60</v>
      </c>
      <c r="T54" s="28">
        <v>6.73</v>
      </c>
      <c r="U54" s="28">
        <f t="shared" si="56"/>
        <v>66.73</v>
      </c>
      <c r="V54" s="29">
        <f t="shared" si="59"/>
        <v>75.04116102</v>
      </c>
      <c r="W54" s="30">
        <v>50</v>
      </c>
      <c r="X54" s="27">
        <v>40</v>
      </c>
      <c r="Y54" s="27" t="s">
        <v>63</v>
      </c>
      <c r="Z54" s="27">
        <v>89</v>
      </c>
      <c r="AA54" s="32"/>
      <c r="AB54" s="27"/>
      <c r="AC54" s="27"/>
      <c r="AD54" s="33"/>
    </row>
    <row r="55" s="1" customFormat="1" ht="15" customHeight="1" spans="1:30">
      <c r="A55" s="26" t="s">
        <v>35</v>
      </c>
      <c r="B55" s="26" t="s">
        <v>220</v>
      </c>
      <c r="C55" s="26">
        <v>2025</v>
      </c>
      <c r="D55" s="27" t="s">
        <v>229</v>
      </c>
      <c r="E55" s="27">
        <v>2545110259</v>
      </c>
      <c r="F55" s="27" t="s">
        <v>275</v>
      </c>
      <c r="G55" s="28">
        <v>80</v>
      </c>
      <c r="H55" s="28">
        <v>-6</v>
      </c>
      <c r="I55" s="28">
        <f t="shared" si="57"/>
        <v>74</v>
      </c>
      <c r="J55" s="28">
        <v>75.3135593220339</v>
      </c>
      <c r="K55" s="28">
        <v>1</v>
      </c>
      <c r="L55" s="28">
        <f t="shared" si="54"/>
        <v>76.3135593220339</v>
      </c>
      <c r="M55" s="28">
        <v>84</v>
      </c>
      <c r="N55" s="28">
        <v>0</v>
      </c>
      <c r="O55" s="28">
        <f t="shared" si="55"/>
        <v>84</v>
      </c>
      <c r="P55" s="28">
        <v>60</v>
      </c>
      <c r="Q55" s="28">
        <v>0.4</v>
      </c>
      <c r="R55" s="28">
        <f t="shared" si="58"/>
        <v>60.4</v>
      </c>
      <c r="S55" s="28">
        <v>60</v>
      </c>
      <c r="T55" s="28">
        <v>3.635</v>
      </c>
      <c r="U55" s="28">
        <f t="shared" si="56"/>
        <v>63.635</v>
      </c>
      <c r="V55" s="29">
        <f t="shared" si="59"/>
        <v>75.0369194915254</v>
      </c>
      <c r="W55" s="30">
        <v>51</v>
      </c>
      <c r="X55" s="27">
        <v>48</v>
      </c>
      <c r="Y55" s="27" t="s">
        <v>63</v>
      </c>
      <c r="Z55" s="27">
        <v>89</v>
      </c>
      <c r="AA55" s="32"/>
      <c r="AB55" s="32"/>
      <c r="AC55" s="32"/>
      <c r="AD55" s="33"/>
    </row>
    <row r="56" s="1" customFormat="1" ht="15" customHeight="1" spans="1:30">
      <c r="A56" s="26" t="s">
        <v>35</v>
      </c>
      <c r="B56" s="26" t="s">
        <v>220</v>
      </c>
      <c r="C56" s="26">
        <v>2025</v>
      </c>
      <c r="D56" s="27" t="s">
        <v>221</v>
      </c>
      <c r="E56" s="27">
        <v>2545110229</v>
      </c>
      <c r="F56" s="27" t="s">
        <v>276</v>
      </c>
      <c r="G56" s="28">
        <v>80</v>
      </c>
      <c r="H56" s="28">
        <v>1.5</v>
      </c>
      <c r="I56" s="28">
        <f t="shared" si="57"/>
        <v>81.5</v>
      </c>
      <c r="J56" s="28">
        <v>74.36440678</v>
      </c>
      <c r="K56" s="28">
        <f>L56-J56</f>
        <v>1</v>
      </c>
      <c r="L56" s="28">
        <v>75.36440678</v>
      </c>
      <c r="M56" s="28">
        <v>78.5</v>
      </c>
      <c r="N56" s="28">
        <v>0</v>
      </c>
      <c r="O56" s="28">
        <v>78.5</v>
      </c>
      <c r="P56" s="28">
        <v>60</v>
      </c>
      <c r="Q56" s="28">
        <v>2</v>
      </c>
      <c r="R56" s="28">
        <f t="shared" si="58"/>
        <v>62</v>
      </c>
      <c r="S56" s="28">
        <v>60</v>
      </c>
      <c r="T56" s="28">
        <v>3</v>
      </c>
      <c r="U56" s="28">
        <f>SUM(S56+T56)</f>
        <v>63</v>
      </c>
      <c r="V56" s="29">
        <f t="shared" si="59"/>
        <v>74.848305085</v>
      </c>
      <c r="W56" s="30">
        <v>52</v>
      </c>
      <c r="X56" s="27">
        <v>53</v>
      </c>
      <c r="Y56" s="31" t="s">
        <v>63</v>
      </c>
      <c r="Z56" s="27">
        <v>89</v>
      </c>
      <c r="AA56" s="32"/>
      <c r="AB56" s="32"/>
      <c r="AC56" s="32"/>
      <c r="AD56" s="33"/>
    </row>
    <row r="57" s="1" customFormat="1" ht="15" customHeight="1" spans="1:30">
      <c r="A57" s="26" t="s">
        <v>35</v>
      </c>
      <c r="B57" s="26" t="s">
        <v>220</v>
      </c>
      <c r="C57" s="26">
        <v>2025</v>
      </c>
      <c r="D57" s="27" t="s">
        <v>224</v>
      </c>
      <c r="E57" s="27">
        <v>2545110199</v>
      </c>
      <c r="F57" s="27" t="s">
        <v>277</v>
      </c>
      <c r="G57" s="28">
        <v>80</v>
      </c>
      <c r="H57" s="28">
        <v>0.8</v>
      </c>
      <c r="I57" s="28">
        <f t="shared" ref="I57:I61" si="60">G57+H57</f>
        <v>80.8</v>
      </c>
      <c r="J57" s="28">
        <f t="shared" ref="J57:J61" si="61">L57-K57</f>
        <v>72.66949153</v>
      </c>
      <c r="K57" s="28">
        <v>1</v>
      </c>
      <c r="L57" s="28">
        <v>73.66949153</v>
      </c>
      <c r="M57" s="28">
        <v>87.5</v>
      </c>
      <c r="N57" s="28">
        <v>0</v>
      </c>
      <c r="O57" s="28">
        <f t="shared" ref="O57:O61" si="62">M57+N57</f>
        <v>87.5</v>
      </c>
      <c r="P57" s="28">
        <v>60</v>
      </c>
      <c r="Q57" s="28">
        <v>0</v>
      </c>
      <c r="R57" s="28">
        <f t="shared" ref="R57:R61" si="63">P57+Q57</f>
        <v>60</v>
      </c>
      <c r="S57" s="28">
        <v>60</v>
      </c>
      <c r="T57" s="28">
        <v>18</v>
      </c>
      <c r="U57" s="28">
        <f t="shared" ref="U57:U61" si="64">S57+T57</f>
        <v>78</v>
      </c>
      <c r="V57" s="29">
        <f t="shared" ref="V57:V63" si="65">I57*0.1+(L57)*0.75+O57*0.05+R57*0.05+U57*0.05</f>
        <v>74.6071186475</v>
      </c>
      <c r="W57" s="30">
        <v>53</v>
      </c>
      <c r="X57" s="27">
        <v>52</v>
      </c>
      <c r="Y57" s="31" t="s">
        <v>63</v>
      </c>
      <c r="Z57" s="27">
        <v>89</v>
      </c>
      <c r="AA57" s="32"/>
      <c r="AB57" s="32"/>
      <c r="AC57" s="32"/>
      <c r="AD57" s="33"/>
    </row>
    <row r="58" s="1" customFormat="1" ht="15" customHeight="1" spans="1:30">
      <c r="A58" s="26" t="s">
        <v>35</v>
      </c>
      <c r="B58" s="26" t="s">
        <v>220</v>
      </c>
      <c r="C58" s="26">
        <v>2025</v>
      </c>
      <c r="D58" s="27" t="s">
        <v>229</v>
      </c>
      <c r="E58" s="27">
        <v>2545110267</v>
      </c>
      <c r="F58" s="27" t="s">
        <v>278</v>
      </c>
      <c r="G58" s="28">
        <v>80</v>
      </c>
      <c r="H58" s="28">
        <v>-4</v>
      </c>
      <c r="I58" s="28">
        <f t="shared" ref="I58:I62" si="66">SUM(G58+H58)</f>
        <v>76</v>
      </c>
      <c r="J58" s="28">
        <v>74.55932203</v>
      </c>
      <c r="K58" s="28">
        <v>1</v>
      </c>
      <c r="L58" s="28">
        <f>SUM(J58+K58)</f>
        <v>75.55932203</v>
      </c>
      <c r="M58" s="28">
        <v>80</v>
      </c>
      <c r="N58" s="28">
        <v>0</v>
      </c>
      <c r="O58" s="28">
        <f>SUM(M58+N58)</f>
        <v>80</v>
      </c>
      <c r="P58" s="28">
        <v>60</v>
      </c>
      <c r="Q58" s="28">
        <v>1</v>
      </c>
      <c r="R58" s="28">
        <f t="shared" ref="R58:R62" si="67">SUM(P58+Q58)</f>
        <v>61</v>
      </c>
      <c r="S58" s="28">
        <v>60</v>
      </c>
      <c r="T58" s="28">
        <v>4.5</v>
      </c>
      <c r="U58" s="28">
        <f>SUM(T58+S58)</f>
        <v>64.5</v>
      </c>
      <c r="V58" s="29">
        <f>I58*0.1+L58*0.75+O58*0.05+R58*0.05+U58*0.05</f>
        <v>74.5444915225</v>
      </c>
      <c r="W58" s="30">
        <v>54</v>
      </c>
      <c r="X58" s="27">
        <v>51</v>
      </c>
      <c r="Y58" s="27" t="s">
        <v>63</v>
      </c>
      <c r="Z58" s="27">
        <v>89</v>
      </c>
      <c r="AA58" s="32"/>
      <c r="AB58" s="32"/>
      <c r="AC58" s="32"/>
      <c r="AD58" s="33"/>
    </row>
    <row r="59" s="1" customFormat="1" ht="15" customHeight="1" spans="1:30">
      <c r="A59" s="26" t="s">
        <v>35</v>
      </c>
      <c r="B59" s="26" t="s">
        <v>220</v>
      </c>
      <c r="C59" s="26">
        <v>2025</v>
      </c>
      <c r="D59" s="27" t="s">
        <v>229</v>
      </c>
      <c r="E59" s="27">
        <v>2545110258</v>
      </c>
      <c r="F59" s="27" t="s">
        <v>279</v>
      </c>
      <c r="G59" s="28">
        <v>80</v>
      </c>
      <c r="H59" s="28">
        <v>0</v>
      </c>
      <c r="I59" s="28">
        <f t="shared" si="66"/>
        <v>80</v>
      </c>
      <c r="J59" s="28">
        <v>73.1440678</v>
      </c>
      <c r="K59" s="28">
        <v>1</v>
      </c>
      <c r="L59" s="28">
        <f>SUM(J59+K59)</f>
        <v>74.1440678</v>
      </c>
      <c r="M59" s="28">
        <v>92.5</v>
      </c>
      <c r="N59" s="28">
        <v>0</v>
      </c>
      <c r="O59" s="28">
        <f>SUM(M59+N59)</f>
        <v>92.5</v>
      </c>
      <c r="P59" s="28">
        <v>60</v>
      </c>
      <c r="Q59" s="28">
        <v>0</v>
      </c>
      <c r="R59" s="28">
        <f t="shared" si="67"/>
        <v>60</v>
      </c>
      <c r="S59" s="28">
        <v>60</v>
      </c>
      <c r="T59" s="28">
        <v>0.95</v>
      </c>
      <c r="U59" s="28">
        <f>SUM(T59+S59)</f>
        <v>60.95</v>
      </c>
      <c r="V59" s="29">
        <f>I59*0.1+L59*0.75+O59*0.05+R59*0.05+U59*0.05</f>
        <v>74.28055085</v>
      </c>
      <c r="W59" s="30">
        <v>55</v>
      </c>
      <c r="X59" s="27">
        <v>57</v>
      </c>
      <c r="Y59" s="27" t="s">
        <v>63</v>
      </c>
      <c r="Z59" s="27">
        <v>89</v>
      </c>
      <c r="AA59" s="32"/>
      <c r="AB59" s="32"/>
      <c r="AC59" s="32"/>
      <c r="AD59" s="33"/>
    </row>
    <row r="60" s="1" customFormat="1" ht="15" customHeight="1" spans="1:30">
      <c r="A60" s="26" t="s">
        <v>35</v>
      </c>
      <c r="B60" s="26" t="s">
        <v>220</v>
      </c>
      <c r="C60" s="26">
        <v>2025</v>
      </c>
      <c r="D60" s="27" t="s">
        <v>224</v>
      </c>
      <c r="E60" s="27">
        <v>2545110184</v>
      </c>
      <c r="F60" s="27" t="s">
        <v>280</v>
      </c>
      <c r="G60" s="28">
        <v>80</v>
      </c>
      <c r="H60" s="28">
        <v>0.8</v>
      </c>
      <c r="I60" s="28">
        <f t="shared" si="60"/>
        <v>80.8</v>
      </c>
      <c r="J60" s="28">
        <f t="shared" si="61"/>
        <v>74.38983051</v>
      </c>
      <c r="K60" s="28">
        <v>0</v>
      </c>
      <c r="L60" s="28">
        <v>74.38983051</v>
      </c>
      <c r="M60" s="28">
        <v>74.5</v>
      </c>
      <c r="N60" s="28">
        <v>0</v>
      </c>
      <c r="O60" s="28">
        <f t="shared" si="62"/>
        <v>74.5</v>
      </c>
      <c r="P60" s="28">
        <v>60</v>
      </c>
      <c r="Q60" s="28">
        <v>0</v>
      </c>
      <c r="R60" s="28">
        <f t="shared" si="63"/>
        <v>60</v>
      </c>
      <c r="S60" s="28">
        <v>60</v>
      </c>
      <c r="T60" s="28">
        <v>10</v>
      </c>
      <c r="U60" s="28">
        <f t="shared" si="64"/>
        <v>70</v>
      </c>
      <c r="V60" s="29">
        <f t="shared" si="65"/>
        <v>74.0973728825</v>
      </c>
      <c r="W60" s="30">
        <v>56</v>
      </c>
      <c r="X60" s="27">
        <v>56</v>
      </c>
      <c r="Y60" s="31" t="s">
        <v>63</v>
      </c>
      <c r="Z60" s="27">
        <v>89</v>
      </c>
      <c r="AA60" s="32"/>
      <c r="AB60" s="32"/>
      <c r="AC60" s="32"/>
      <c r="AD60" s="33"/>
    </row>
    <row r="61" s="1" customFormat="1" ht="15" customHeight="1" spans="1:30">
      <c r="A61" s="26" t="s">
        <v>35</v>
      </c>
      <c r="B61" s="26" t="s">
        <v>220</v>
      </c>
      <c r="C61" s="26">
        <v>2025</v>
      </c>
      <c r="D61" s="27" t="s">
        <v>224</v>
      </c>
      <c r="E61" s="27">
        <v>2545110198</v>
      </c>
      <c r="F61" s="27" t="s">
        <v>281</v>
      </c>
      <c r="G61" s="28">
        <v>80</v>
      </c>
      <c r="H61" s="28">
        <v>-5</v>
      </c>
      <c r="I61" s="28">
        <f t="shared" si="60"/>
        <v>75</v>
      </c>
      <c r="J61" s="28">
        <f t="shared" si="61"/>
        <v>72.66949153</v>
      </c>
      <c r="K61" s="28">
        <v>1</v>
      </c>
      <c r="L61" s="28">
        <v>73.66949153</v>
      </c>
      <c r="M61" s="28">
        <v>80</v>
      </c>
      <c r="N61" s="28">
        <v>0</v>
      </c>
      <c r="O61" s="28">
        <f t="shared" si="62"/>
        <v>80</v>
      </c>
      <c r="P61" s="28">
        <v>60</v>
      </c>
      <c r="Q61" s="28">
        <v>0</v>
      </c>
      <c r="R61" s="28">
        <f t="shared" si="63"/>
        <v>60</v>
      </c>
      <c r="S61" s="28">
        <v>60</v>
      </c>
      <c r="T61" s="28">
        <v>18</v>
      </c>
      <c r="U61" s="28">
        <f t="shared" si="64"/>
        <v>78</v>
      </c>
      <c r="V61" s="29">
        <f t="shared" si="65"/>
        <v>73.6521186475</v>
      </c>
      <c r="W61" s="30">
        <v>57</v>
      </c>
      <c r="X61" s="27">
        <v>58</v>
      </c>
      <c r="Y61" s="31" t="s">
        <v>63</v>
      </c>
      <c r="Z61" s="27">
        <v>89</v>
      </c>
      <c r="AA61" s="32"/>
      <c r="AB61" s="32"/>
      <c r="AC61" s="32"/>
      <c r="AD61" s="33"/>
    </row>
    <row r="62" s="1" customFormat="1" ht="15" customHeight="1" spans="1:30">
      <c r="A62" s="26" t="s">
        <v>35</v>
      </c>
      <c r="B62" s="26" t="s">
        <v>220</v>
      </c>
      <c r="C62" s="26">
        <v>2025</v>
      </c>
      <c r="D62" s="27" t="s">
        <v>221</v>
      </c>
      <c r="E62" s="27">
        <v>2545110224</v>
      </c>
      <c r="F62" s="27" t="s">
        <v>282</v>
      </c>
      <c r="G62" s="28">
        <v>80</v>
      </c>
      <c r="H62" s="28">
        <v>0</v>
      </c>
      <c r="I62" s="28">
        <f t="shared" si="66"/>
        <v>80</v>
      </c>
      <c r="J62" s="28">
        <v>73.57627119</v>
      </c>
      <c r="K62" s="28">
        <v>0.6</v>
      </c>
      <c r="L62" s="28">
        <v>73.6440678</v>
      </c>
      <c r="M62" s="28">
        <v>87</v>
      </c>
      <c r="N62" s="28">
        <v>0</v>
      </c>
      <c r="O62" s="28">
        <v>87</v>
      </c>
      <c r="P62" s="28">
        <v>60</v>
      </c>
      <c r="Q62" s="28">
        <v>0</v>
      </c>
      <c r="R62" s="28">
        <f t="shared" si="67"/>
        <v>60</v>
      </c>
      <c r="S62" s="28">
        <v>60</v>
      </c>
      <c r="T62" s="28">
        <v>0</v>
      </c>
      <c r="U62" s="28">
        <f t="shared" ref="U62:U65" si="68">SUM(S62+T62)</f>
        <v>60</v>
      </c>
      <c r="V62" s="29">
        <f t="shared" si="65"/>
        <v>73.58305085</v>
      </c>
      <c r="W62" s="30">
        <v>58</v>
      </c>
      <c r="X62" s="27">
        <v>60</v>
      </c>
      <c r="Y62" s="31" t="s">
        <v>63</v>
      </c>
      <c r="Z62" s="27">
        <v>89</v>
      </c>
      <c r="AA62" s="32"/>
      <c r="AB62" s="32"/>
      <c r="AC62" s="32"/>
      <c r="AD62" s="33"/>
    </row>
    <row r="63" s="1" customFormat="1" ht="15" customHeight="1" spans="1:30">
      <c r="A63" s="26" t="s">
        <v>35</v>
      </c>
      <c r="B63" s="26" t="s">
        <v>220</v>
      </c>
      <c r="C63" s="26">
        <v>2025</v>
      </c>
      <c r="D63" s="27" t="s">
        <v>224</v>
      </c>
      <c r="E63" s="27">
        <v>2545110208</v>
      </c>
      <c r="F63" s="27" t="s">
        <v>283</v>
      </c>
      <c r="G63" s="28">
        <v>80</v>
      </c>
      <c r="H63" s="28">
        <v>-0.5</v>
      </c>
      <c r="I63" s="28">
        <f>G63+H63</f>
        <v>79.5</v>
      </c>
      <c r="J63" s="28">
        <f>L63-K63</f>
        <v>72.18644068</v>
      </c>
      <c r="K63" s="28">
        <v>1</v>
      </c>
      <c r="L63" s="28">
        <v>73.18644068</v>
      </c>
      <c r="M63" s="28">
        <v>83</v>
      </c>
      <c r="N63" s="28">
        <v>0</v>
      </c>
      <c r="O63" s="28">
        <f>M63+N63</f>
        <v>83</v>
      </c>
      <c r="P63" s="28">
        <v>60</v>
      </c>
      <c r="Q63" s="28">
        <v>0</v>
      </c>
      <c r="R63" s="28">
        <f>P63+Q63</f>
        <v>60</v>
      </c>
      <c r="S63" s="28">
        <v>60</v>
      </c>
      <c r="T63" s="28">
        <v>10</v>
      </c>
      <c r="U63" s="28">
        <f>S63+T63</f>
        <v>70</v>
      </c>
      <c r="V63" s="29">
        <f t="shared" si="65"/>
        <v>73.48983051</v>
      </c>
      <c r="W63" s="30">
        <v>59</v>
      </c>
      <c r="X63" s="27">
        <v>63</v>
      </c>
      <c r="Y63" s="31" t="s">
        <v>63</v>
      </c>
      <c r="Z63" s="27">
        <v>89</v>
      </c>
      <c r="AA63" s="32"/>
      <c r="AB63" s="32"/>
      <c r="AC63" s="36"/>
      <c r="AD63" s="37"/>
    </row>
    <row r="64" s="1" customFormat="1" ht="15" customHeight="1" spans="1:30">
      <c r="A64" s="26" t="s">
        <v>35</v>
      </c>
      <c r="B64" s="26" t="s">
        <v>220</v>
      </c>
      <c r="C64" s="26">
        <v>2025</v>
      </c>
      <c r="D64" s="27" t="s">
        <v>221</v>
      </c>
      <c r="E64" s="27">
        <v>2545110220</v>
      </c>
      <c r="F64" s="27" t="s">
        <v>284</v>
      </c>
      <c r="G64" s="28">
        <v>80</v>
      </c>
      <c r="H64" s="28">
        <v>0</v>
      </c>
      <c r="I64" s="28">
        <f t="shared" ref="I64:I66" si="69">SUM(G64+H64)</f>
        <v>80</v>
      </c>
      <c r="J64" s="28">
        <v>72.6440678</v>
      </c>
      <c r="K64" s="28">
        <v>1</v>
      </c>
      <c r="L64" s="28">
        <v>73.57627119</v>
      </c>
      <c r="M64" s="28">
        <v>76.5</v>
      </c>
      <c r="N64" s="28">
        <v>0</v>
      </c>
      <c r="O64" s="28">
        <v>76.5</v>
      </c>
      <c r="P64" s="28">
        <v>60</v>
      </c>
      <c r="Q64" s="28">
        <v>0</v>
      </c>
      <c r="R64" s="28">
        <f t="shared" ref="R64:R66" si="70">SUM(P64+Q64)</f>
        <v>60</v>
      </c>
      <c r="S64" s="28">
        <v>60</v>
      </c>
      <c r="T64" s="28">
        <v>0</v>
      </c>
      <c r="U64" s="28">
        <f t="shared" si="68"/>
        <v>60</v>
      </c>
      <c r="V64" s="29">
        <f t="shared" ref="V64:V66" si="71">I64*0.1+L64*0.75+O64*0.05+R64*0.05+U64*0.05</f>
        <v>73.0072033925</v>
      </c>
      <c r="W64" s="30">
        <v>60</v>
      </c>
      <c r="X64" s="27">
        <v>55</v>
      </c>
      <c r="Y64" s="31" t="s">
        <v>63</v>
      </c>
      <c r="Z64" s="27">
        <v>89</v>
      </c>
      <c r="AA64" s="32"/>
      <c r="AB64" s="32"/>
      <c r="AC64" s="32"/>
      <c r="AD64" s="27"/>
    </row>
    <row r="65" s="1" customFormat="1" ht="15" customHeight="1" spans="1:30">
      <c r="A65" s="26" t="s">
        <v>35</v>
      </c>
      <c r="B65" s="26" t="s">
        <v>220</v>
      </c>
      <c r="C65" s="26">
        <v>2025</v>
      </c>
      <c r="D65" s="27" t="s">
        <v>221</v>
      </c>
      <c r="E65" s="27">
        <v>2545110228</v>
      </c>
      <c r="F65" s="27" t="s">
        <v>285</v>
      </c>
      <c r="G65" s="28">
        <v>80</v>
      </c>
      <c r="H65" s="28">
        <v>0</v>
      </c>
      <c r="I65" s="28">
        <f t="shared" si="69"/>
        <v>80</v>
      </c>
      <c r="J65" s="28">
        <v>72.57627119</v>
      </c>
      <c r="K65" s="28">
        <f>L65-J65</f>
        <v>1</v>
      </c>
      <c r="L65" s="28">
        <v>73.57627119</v>
      </c>
      <c r="M65" s="28">
        <v>74</v>
      </c>
      <c r="N65" s="28">
        <v>0</v>
      </c>
      <c r="O65" s="28">
        <v>74</v>
      </c>
      <c r="P65" s="28">
        <v>60</v>
      </c>
      <c r="Q65" s="28">
        <v>0</v>
      </c>
      <c r="R65" s="28">
        <f t="shared" si="70"/>
        <v>60</v>
      </c>
      <c r="S65" s="28">
        <v>60</v>
      </c>
      <c r="T65" s="28">
        <v>0</v>
      </c>
      <c r="U65" s="28">
        <f t="shared" si="68"/>
        <v>60</v>
      </c>
      <c r="V65" s="29">
        <f t="shared" si="71"/>
        <v>72.8822033925</v>
      </c>
      <c r="W65" s="30">
        <v>61</v>
      </c>
      <c r="X65" s="27">
        <v>62</v>
      </c>
      <c r="Y65" s="31" t="s">
        <v>63</v>
      </c>
      <c r="Z65" s="27">
        <v>89</v>
      </c>
      <c r="AA65" s="32"/>
      <c r="AB65" s="32"/>
      <c r="AC65" s="32"/>
      <c r="AD65" s="27"/>
    </row>
    <row r="66" s="1" customFormat="1" ht="15" customHeight="1" spans="1:30">
      <c r="A66" s="26" t="s">
        <v>35</v>
      </c>
      <c r="B66" s="26" t="s">
        <v>220</v>
      </c>
      <c r="C66" s="26">
        <v>2025</v>
      </c>
      <c r="D66" s="27" t="s">
        <v>229</v>
      </c>
      <c r="E66" s="27">
        <v>2545110248</v>
      </c>
      <c r="F66" s="27" t="s">
        <v>286</v>
      </c>
      <c r="G66" s="28">
        <v>80</v>
      </c>
      <c r="H66" s="28">
        <v>-1</v>
      </c>
      <c r="I66" s="28">
        <f t="shared" si="69"/>
        <v>79</v>
      </c>
      <c r="J66" s="28">
        <v>72.66949153</v>
      </c>
      <c r="K66" s="28">
        <v>1</v>
      </c>
      <c r="L66" s="28">
        <f t="shared" ref="L66:L72" si="72">SUM(J66+K66)</f>
        <v>73.66949153</v>
      </c>
      <c r="M66" s="28">
        <v>72.5</v>
      </c>
      <c r="N66" s="28">
        <v>0</v>
      </c>
      <c r="O66" s="28">
        <f t="shared" ref="O66:O72" si="73">SUM(M66+N66)</f>
        <v>72.5</v>
      </c>
      <c r="P66" s="28">
        <v>60</v>
      </c>
      <c r="Q66" s="28">
        <v>0</v>
      </c>
      <c r="R66" s="28">
        <f t="shared" si="70"/>
        <v>60</v>
      </c>
      <c r="S66" s="28">
        <v>60</v>
      </c>
      <c r="T66" s="28">
        <v>0</v>
      </c>
      <c r="U66" s="28">
        <f t="shared" ref="U66:U72" si="74">SUM(T66+S66)</f>
        <v>60</v>
      </c>
      <c r="V66" s="29">
        <f t="shared" si="71"/>
        <v>72.7771186475</v>
      </c>
      <c r="W66" s="30">
        <v>62</v>
      </c>
      <c r="X66" s="27">
        <v>59</v>
      </c>
      <c r="Y66" s="27" t="s">
        <v>63</v>
      </c>
      <c r="Z66" s="27">
        <v>89</v>
      </c>
      <c r="AA66" s="32"/>
      <c r="AB66" s="32"/>
      <c r="AC66" s="32"/>
      <c r="AD66" s="27"/>
    </row>
    <row r="67" s="1" customFormat="1" ht="15" customHeight="1" spans="1:30">
      <c r="A67" s="26" t="s">
        <v>35</v>
      </c>
      <c r="B67" s="26" t="s">
        <v>220</v>
      </c>
      <c r="C67" s="26">
        <v>2025</v>
      </c>
      <c r="D67" s="27" t="s">
        <v>224</v>
      </c>
      <c r="E67" s="27">
        <v>2545110204</v>
      </c>
      <c r="F67" s="27" t="s">
        <v>287</v>
      </c>
      <c r="G67" s="28">
        <v>80</v>
      </c>
      <c r="H67" s="28">
        <v>-7.5</v>
      </c>
      <c r="I67" s="28">
        <f>G67+H67</f>
        <v>72.5</v>
      </c>
      <c r="J67" s="28">
        <f>L67-K67</f>
        <v>72.29661017</v>
      </c>
      <c r="K67" s="28">
        <v>1</v>
      </c>
      <c r="L67" s="28">
        <v>73.29661017</v>
      </c>
      <c r="M67" s="28">
        <v>72</v>
      </c>
      <c r="N67" s="28">
        <v>0</v>
      </c>
      <c r="O67" s="28">
        <f>M67+N67</f>
        <v>72</v>
      </c>
      <c r="P67" s="28">
        <v>60</v>
      </c>
      <c r="Q67" s="28">
        <v>0.2</v>
      </c>
      <c r="R67" s="28">
        <f>P67+Q67</f>
        <v>60.2</v>
      </c>
      <c r="S67" s="28">
        <v>60</v>
      </c>
      <c r="T67" s="28">
        <v>15</v>
      </c>
      <c r="U67" s="28">
        <f>S67+T67</f>
        <v>75</v>
      </c>
      <c r="V67" s="29">
        <f>I67*0.1+(L67)*0.75+O67*0.05+R67*0.05+U67*0.05</f>
        <v>72.5824576275</v>
      </c>
      <c r="W67" s="30">
        <v>63</v>
      </c>
      <c r="X67" s="27">
        <v>70</v>
      </c>
      <c r="Y67" s="31" t="s">
        <v>63</v>
      </c>
      <c r="Z67" s="27">
        <v>89</v>
      </c>
      <c r="AA67" s="32"/>
      <c r="AB67" s="32"/>
      <c r="AC67" s="32"/>
      <c r="AD67" s="27"/>
    </row>
    <row r="68" s="1" customFormat="1" ht="15" customHeight="1" spans="1:30">
      <c r="A68" s="26" t="s">
        <v>35</v>
      </c>
      <c r="B68" s="26" t="s">
        <v>220</v>
      </c>
      <c r="C68" s="26">
        <v>2025</v>
      </c>
      <c r="D68" s="27" t="s">
        <v>229</v>
      </c>
      <c r="E68" s="27">
        <v>2545110251</v>
      </c>
      <c r="F68" s="27" t="s">
        <v>288</v>
      </c>
      <c r="G68" s="28">
        <v>80</v>
      </c>
      <c r="H68" s="28">
        <v>-2</v>
      </c>
      <c r="I68" s="28">
        <f t="shared" ref="I68:I72" si="75">SUM(G68+H68)</f>
        <v>78</v>
      </c>
      <c r="J68" s="28">
        <v>71.84745763</v>
      </c>
      <c r="K68" s="28">
        <v>1</v>
      </c>
      <c r="L68" s="28">
        <f t="shared" si="72"/>
        <v>72.84745763</v>
      </c>
      <c r="M68" s="28">
        <v>76.5</v>
      </c>
      <c r="N68" s="28">
        <v>0</v>
      </c>
      <c r="O68" s="28">
        <f t="shared" si="73"/>
        <v>76.5</v>
      </c>
      <c r="P68" s="28">
        <v>60</v>
      </c>
      <c r="Q68" s="28">
        <v>0</v>
      </c>
      <c r="R68" s="28">
        <f t="shared" ref="R68:R72" si="76">SUM(P68+Q68)</f>
        <v>60</v>
      </c>
      <c r="S68" s="28">
        <v>60</v>
      </c>
      <c r="T68" s="28">
        <v>4.5</v>
      </c>
      <c r="U68" s="28">
        <f t="shared" si="74"/>
        <v>64.5</v>
      </c>
      <c r="V68" s="29">
        <f t="shared" ref="V68:V72" si="77">I68*0.1+L68*0.75+O68*0.05+R68*0.05+U68*0.05</f>
        <v>72.4855932225</v>
      </c>
      <c r="W68" s="30">
        <v>64</v>
      </c>
      <c r="X68" s="27">
        <v>66</v>
      </c>
      <c r="Y68" s="27" t="s">
        <v>63</v>
      </c>
      <c r="Z68" s="27">
        <v>89</v>
      </c>
      <c r="AA68" s="32"/>
      <c r="AB68" s="32"/>
      <c r="AC68" s="32"/>
      <c r="AD68" s="27"/>
    </row>
    <row r="69" s="1" customFormat="1" ht="15" customHeight="1" spans="1:30">
      <c r="A69" s="26" t="s">
        <v>35</v>
      </c>
      <c r="B69" s="26" t="s">
        <v>220</v>
      </c>
      <c r="C69" s="26">
        <v>2025</v>
      </c>
      <c r="D69" s="27" t="s">
        <v>224</v>
      </c>
      <c r="E69" s="27">
        <v>2545110201</v>
      </c>
      <c r="F69" s="27" t="s">
        <v>289</v>
      </c>
      <c r="G69" s="28">
        <v>80</v>
      </c>
      <c r="H69" s="28">
        <f>1.4-5</f>
        <v>-3.6</v>
      </c>
      <c r="I69" s="28">
        <f>G69+H69</f>
        <v>76.4</v>
      </c>
      <c r="J69" s="28">
        <f>L69-K69</f>
        <v>73.55932203</v>
      </c>
      <c r="K69" s="28">
        <v>0</v>
      </c>
      <c r="L69" s="28">
        <v>73.55932203</v>
      </c>
      <c r="M69" s="28">
        <v>71.5</v>
      </c>
      <c r="N69" s="28">
        <v>0</v>
      </c>
      <c r="O69" s="28">
        <f>M69+N69</f>
        <v>71.5</v>
      </c>
      <c r="P69" s="28">
        <v>60</v>
      </c>
      <c r="Q69" s="28">
        <v>0</v>
      </c>
      <c r="R69" s="28">
        <f>P69+Q69</f>
        <v>60</v>
      </c>
      <c r="S69" s="28">
        <v>60</v>
      </c>
      <c r="T69" s="28">
        <v>0</v>
      </c>
      <c r="U69" s="28">
        <f>S69+T69</f>
        <v>60</v>
      </c>
      <c r="V69" s="29">
        <f t="shared" ref="V69:V77" si="78">I69*0.1+(L69)*0.75+O69*0.05+R69*0.05+U69*0.05</f>
        <v>72.3844915225</v>
      </c>
      <c r="W69" s="30">
        <v>65</v>
      </c>
      <c r="X69" s="27">
        <v>64</v>
      </c>
      <c r="Y69" s="31" t="s">
        <v>63</v>
      </c>
      <c r="Z69" s="27">
        <v>89</v>
      </c>
      <c r="AA69" s="32"/>
      <c r="AB69" s="32"/>
      <c r="AC69" s="32"/>
      <c r="AD69" s="27"/>
    </row>
    <row r="70" s="1" customFormat="1" ht="15" customHeight="1" spans="1:30">
      <c r="A70" s="26" t="s">
        <v>35</v>
      </c>
      <c r="B70" s="26" t="s">
        <v>220</v>
      </c>
      <c r="C70" s="26">
        <v>2025</v>
      </c>
      <c r="D70" s="27" t="s">
        <v>229</v>
      </c>
      <c r="E70" s="27">
        <v>2545110270</v>
      </c>
      <c r="F70" s="27" t="s">
        <v>290</v>
      </c>
      <c r="G70" s="28">
        <v>80</v>
      </c>
      <c r="H70" s="28">
        <v>0.5</v>
      </c>
      <c r="I70" s="28">
        <f t="shared" si="75"/>
        <v>80.5</v>
      </c>
      <c r="J70" s="28">
        <v>71.61016949</v>
      </c>
      <c r="K70" s="28">
        <v>0</v>
      </c>
      <c r="L70" s="28">
        <f t="shared" si="72"/>
        <v>71.61016949</v>
      </c>
      <c r="M70" s="28">
        <v>82</v>
      </c>
      <c r="N70" s="28">
        <v>0</v>
      </c>
      <c r="O70" s="28">
        <f t="shared" si="73"/>
        <v>82</v>
      </c>
      <c r="P70" s="28">
        <v>60</v>
      </c>
      <c r="Q70" s="28">
        <v>0</v>
      </c>
      <c r="R70" s="28">
        <f t="shared" si="76"/>
        <v>60</v>
      </c>
      <c r="S70" s="28">
        <v>60</v>
      </c>
      <c r="T70" s="28">
        <v>6</v>
      </c>
      <c r="U70" s="28">
        <f t="shared" si="74"/>
        <v>66</v>
      </c>
      <c r="V70" s="29">
        <f t="shared" si="77"/>
        <v>72.1576271175</v>
      </c>
      <c r="W70" s="30">
        <v>66</v>
      </c>
      <c r="X70" s="27">
        <v>67</v>
      </c>
      <c r="Y70" s="27" t="s">
        <v>63</v>
      </c>
      <c r="Z70" s="27">
        <v>89</v>
      </c>
      <c r="AA70" s="32"/>
      <c r="AB70" s="32"/>
      <c r="AC70" s="32"/>
      <c r="AD70" s="27"/>
    </row>
    <row r="71" s="1" customFormat="1" ht="15" customHeight="1" spans="1:30">
      <c r="A71" s="26" t="s">
        <v>35</v>
      </c>
      <c r="B71" s="26" t="s">
        <v>220</v>
      </c>
      <c r="C71" s="26">
        <v>2025</v>
      </c>
      <c r="D71" s="27" t="s">
        <v>229</v>
      </c>
      <c r="E71" s="27">
        <v>2545110255</v>
      </c>
      <c r="F71" s="27" t="s">
        <v>291</v>
      </c>
      <c r="G71" s="28">
        <v>80</v>
      </c>
      <c r="H71" s="28">
        <v>0</v>
      </c>
      <c r="I71" s="28">
        <f t="shared" si="75"/>
        <v>80</v>
      </c>
      <c r="J71" s="28">
        <v>72.59322034</v>
      </c>
      <c r="K71" s="28">
        <v>0</v>
      </c>
      <c r="L71" s="28">
        <f t="shared" si="72"/>
        <v>72.59322034</v>
      </c>
      <c r="M71" s="28">
        <v>74</v>
      </c>
      <c r="N71" s="28">
        <v>0</v>
      </c>
      <c r="O71" s="28">
        <f t="shared" si="73"/>
        <v>74</v>
      </c>
      <c r="P71" s="28">
        <v>60</v>
      </c>
      <c r="Q71" s="28">
        <v>0</v>
      </c>
      <c r="R71" s="28">
        <f t="shared" si="76"/>
        <v>60</v>
      </c>
      <c r="S71" s="28">
        <v>60</v>
      </c>
      <c r="T71" s="28">
        <v>0</v>
      </c>
      <c r="U71" s="28">
        <f t="shared" si="74"/>
        <v>60</v>
      </c>
      <c r="V71" s="29">
        <f t="shared" si="77"/>
        <v>72.144915255</v>
      </c>
      <c r="W71" s="30">
        <v>67</v>
      </c>
      <c r="X71" s="27">
        <v>61</v>
      </c>
      <c r="Y71" s="27" t="s">
        <v>63</v>
      </c>
      <c r="Z71" s="27">
        <v>89</v>
      </c>
      <c r="AA71" s="32"/>
      <c r="AB71" s="32"/>
      <c r="AC71" s="32"/>
      <c r="AD71" s="27"/>
    </row>
    <row r="72" s="1" customFormat="1" ht="15" customHeight="1" spans="1:30">
      <c r="A72" s="26" t="s">
        <v>35</v>
      </c>
      <c r="B72" s="26" t="s">
        <v>220</v>
      </c>
      <c r="C72" s="26">
        <v>2025</v>
      </c>
      <c r="D72" s="27" t="s">
        <v>229</v>
      </c>
      <c r="E72" s="27">
        <v>2545110265</v>
      </c>
      <c r="F72" s="27" t="s">
        <v>292</v>
      </c>
      <c r="G72" s="28">
        <v>80</v>
      </c>
      <c r="H72" s="28">
        <v>0</v>
      </c>
      <c r="I72" s="28">
        <f t="shared" si="75"/>
        <v>80</v>
      </c>
      <c r="J72" s="28">
        <v>71.50847458</v>
      </c>
      <c r="K72" s="28">
        <v>0</v>
      </c>
      <c r="L72" s="28">
        <f t="shared" si="72"/>
        <v>71.50847458</v>
      </c>
      <c r="M72" s="28">
        <v>84.5</v>
      </c>
      <c r="N72" s="28">
        <v>0</v>
      </c>
      <c r="O72" s="28">
        <f t="shared" si="73"/>
        <v>84.5</v>
      </c>
      <c r="P72" s="28">
        <v>60</v>
      </c>
      <c r="Q72" s="28">
        <v>0</v>
      </c>
      <c r="R72" s="28">
        <f t="shared" si="76"/>
        <v>60</v>
      </c>
      <c r="S72" s="28">
        <v>60</v>
      </c>
      <c r="T72" s="28">
        <v>5.345</v>
      </c>
      <c r="U72" s="28">
        <f t="shared" si="74"/>
        <v>65.345</v>
      </c>
      <c r="V72" s="29">
        <f t="shared" si="77"/>
        <v>72.123605935</v>
      </c>
      <c r="W72" s="30">
        <v>68</v>
      </c>
      <c r="X72" s="27">
        <v>68</v>
      </c>
      <c r="Y72" s="27" t="s">
        <v>63</v>
      </c>
      <c r="Z72" s="27">
        <v>89</v>
      </c>
      <c r="AA72" s="32"/>
      <c r="AB72" s="27"/>
      <c r="AC72" s="27"/>
      <c r="AD72" s="32"/>
    </row>
    <row r="73" s="1" customFormat="1" ht="15" customHeight="1" spans="1:30">
      <c r="A73" s="26" t="s">
        <v>35</v>
      </c>
      <c r="B73" s="26" t="s">
        <v>220</v>
      </c>
      <c r="C73" s="26">
        <v>2025</v>
      </c>
      <c r="D73" s="27" t="s">
        <v>224</v>
      </c>
      <c r="E73" s="27">
        <v>2545110206</v>
      </c>
      <c r="F73" s="27" t="s">
        <v>293</v>
      </c>
      <c r="G73" s="28">
        <v>80</v>
      </c>
      <c r="H73" s="28">
        <v>-4</v>
      </c>
      <c r="I73" s="28">
        <f t="shared" ref="I73:I77" si="79">G73+H73</f>
        <v>76</v>
      </c>
      <c r="J73" s="28">
        <f t="shared" ref="J73:J77" si="80">L73-K73</f>
        <v>69.33050847</v>
      </c>
      <c r="K73" s="28">
        <v>2</v>
      </c>
      <c r="L73" s="28">
        <f>69.33050847+2</f>
        <v>71.33050847</v>
      </c>
      <c r="M73" s="28">
        <v>80</v>
      </c>
      <c r="N73" s="28">
        <v>0</v>
      </c>
      <c r="O73" s="28">
        <f t="shared" ref="O73:O77" si="81">M73+N73</f>
        <v>80</v>
      </c>
      <c r="P73" s="28">
        <v>60</v>
      </c>
      <c r="Q73" s="28">
        <v>0</v>
      </c>
      <c r="R73" s="28">
        <f t="shared" ref="R73:R77" si="82">P73+Q73</f>
        <v>60</v>
      </c>
      <c r="S73" s="28">
        <v>60</v>
      </c>
      <c r="T73" s="28">
        <v>15</v>
      </c>
      <c r="U73" s="28">
        <f t="shared" ref="U73:U77" si="83">S73+T73</f>
        <v>75</v>
      </c>
      <c r="V73" s="29">
        <f t="shared" si="78"/>
        <v>71.8478813525</v>
      </c>
      <c r="W73" s="30">
        <v>69</v>
      </c>
      <c r="X73" s="27">
        <v>72</v>
      </c>
      <c r="Y73" s="31" t="s">
        <v>63</v>
      </c>
      <c r="Z73" s="27">
        <v>89</v>
      </c>
      <c r="AA73" s="32"/>
      <c r="AB73" s="32"/>
      <c r="AC73" s="32"/>
      <c r="AD73" s="27"/>
    </row>
    <row r="74" s="1" customFormat="1" ht="15" customHeight="1" spans="1:30">
      <c r="A74" s="26" t="s">
        <v>35</v>
      </c>
      <c r="B74" s="26" t="s">
        <v>220</v>
      </c>
      <c r="C74" s="26">
        <v>2025</v>
      </c>
      <c r="D74" s="27" t="s">
        <v>221</v>
      </c>
      <c r="E74" s="27">
        <v>2545110239</v>
      </c>
      <c r="F74" s="27" t="s">
        <v>294</v>
      </c>
      <c r="G74" s="28">
        <v>80</v>
      </c>
      <c r="H74" s="28">
        <v>-1</v>
      </c>
      <c r="I74" s="28">
        <f t="shared" ref="I74:I79" si="84">SUM(G74+H74)</f>
        <v>79</v>
      </c>
      <c r="J74" s="28">
        <v>72.1779661</v>
      </c>
      <c r="K74" s="28">
        <f t="shared" ref="K74:K79" si="85">L74-J74</f>
        <v>0</v>
      </c>
      <c r="L74" s="28">
        <v>72.1779661</v>
      </c>
      <c r="M74" s="28">
        <v>74.5</v>
      </c>
      <c r="N74" s="28">
        <v>0</v>
      </c>
      <c r="O74" s="28">
        <v>74.5</v>
      </c>
      <c r="P74" s="28">
        <v>60</v>
      </c>
      <c r="Q74" s="28">
        <v>0</v>
      </c>
      <c r="R74" s="28">
        <f t="shared" ref="R74:R79" si="86">SUM(P74+Q74)</f>
        <v>60</v>
      </c>
      <c r="S74" s="28">
        <v>60</v>
      </c>
      <c r="T74" s="28">
        <v>0</v>
      </c>
      <c r="U74" s="28">
        <f t="shared" ref="U74:U79" si="87">SUM(S74+T74)</f>
        <v>60</v>
      </c>
      <c r="V74" s="29">
        <f t="shared" si="78"/>
        <v>71.758474575</v>
      </c>
      <c r="W74" s="30">
        <v>70</v>
      </c>
      <c r="X74" s="27">
        <v>65</v>
      </c>
      <c r="Y74" s="31" t="s">
        <v>63</v>
      </c>
      <c r="Z74" s="27">
        <v>89</v>
      </c>
      <c r="AA74" s="32"/>
      <c r="AB74" s="32"/>
      <c r="AC74" s="32"/>
      <c r="AD74" s="27"/>
    </row>
    <row r="75" s="1" customFormat="1" ht="15" customHeight="1" spans="1:30">
      <c r="A75" s="26" t="s">
        <v>35</v>
      </c>
      <c r="B75" s="26" t="s">
        <v>220</v>
      </c>
      <c r="C75" s="26">
        <v>2025</v>
      </c>
      <c r="D75" s="27" t="s">
        <v>221</v>
      </c>
      <c r="E75" s="27">
        <v>2545110227</v>
      </c>
      <c r="F75" s="27" t="s">
        <v>295</v>
      </c>
      <c r="G75" s="28">
        <v>80</v>
      </c>
      <c r="H75" s="28">
        <v>0</v>
      </c>
      <c r="I75" s="28">
        <f t="shared" si="84"/>
        <v>80</v>
      </c>
      <c r="J75" s="28">
        <v>70.88135593</v>
      </c>
      <c r="K75" s="28">
        <f t="shared" si="85"/>
        <v>0</v>
      </c>
      <c r="L75" s="28">
        <v>70.88135593</v>
      </c>
      <c r="M75" s="28">
        <v>90</v>
      </c>
      <c r="N75" s="28">
        <v>0</v>
      </c>
      <c r="O75" s="28">
        <v>90</v>
      </c>
      <c r="P75" s="28">
        <v>60</v>
      </c>
      <c r="Q75" s="28">
        <v>0</v>
      </c>
      <c r="R75" s="28">
        <f t="shared" si="86"/>
        <v>60</v>
      </c>
      <c r="S75" s="28">
        <v>60</v>
      </c>
      <c r="T75" s="28">
        <v>0</v>
      </c>
      <c r="U75" s="28">
        <f t="shared" si="87"/>
        <v>60</v>
      </c>
      <c r="V75" s="29">
        <f t="shared" si="78"/>
        <v>71.6610169475</v>
      </c>
      <c r="W75" s="30">
        <v>71</v>
      </c>
      <c r="X75" s="27">
        <v>71</v>
      </c>
      <c r="Y75" s="31" t="s">
        <v>63</v>
      </c>
      <c r="Z75" s="27">
        <v>89</v>
      </c>
      <c r="AA75" s="32"/>
      <c r="AB75" s="32"/>
      <c r="AC75" s="32"/>
      <c r="AD75" s="27"/>
    </row>
    <row r="76" s="1" customFormat="1" ht="15" customHeight="1" spans="1:30">
      <c r="A76" s="26" t="s">
        <v>35</v>
      </c>
      <c r="B76" s="26" t="s">
        <v>220</v>
      </c>
      <c r="C76" s="26">
        <v>2025</v>
      </c>
      <c r="D76" s="27" t="s">
        <v>224</v>
      </c>
      <c r="E76" s="27">
        <v>2545110203</v>
      </c>
      <c r="F76" s="27" t="s">
        <v>296</v>
      </c>
      <c r="G76" s="28">
        <v>80</v>
      </c>
      <c r="H76" s="28">
        <v>-9</v>
      </c>
      <c r="I76" s="28">
        <f t="shared" si="79"/>
        <v>71</v>
      </c>
      <c r="J76" s="28">
        <f t="shared" si="80"/>
        <v>70.88983051</v>
      </c>
      <c r="K76" s="28">
        <v>1</v>
      </c>
      <c r="L76" s="28">
        <v>71.88983051</v>
      </c>
      <c r="M76" s="28">
        <v>77.5</v>
      </c>
      <c r="N76" s="28">
        <v>0</v>
      </c>
      <c r="O76" s="28">
        <f t="shared" si="81"/>
        <v>77.5</v>
      </c>
      <c r="P76" s="28">
        <v>60</v>
      </c>
      <c r="Q76" s="28">
        <v>0.2</v>
      </c>
      <c r="R76" s="28">
        <f t="shared" si="82"/>
        <v>60.2</v>
      </c>
      <c r="S76" s="28">
        <v>60</v>
      </c>
      <c r="T76" s="28">
        <v>10</v>
      </c>
      <c r="U76" s="28">
        <f t="shared" si="83"/>
        <v>70</v>
      </c>
      <c r="V76" s="29">
        <f t="shared" si="78"/>
        <v>71.4023728825</v>
      </c>
      <c r="W76" s="30">
        <v>72</v>
      </c>
      <c r="X76" s="27">
        <v>74</v>
      </c>
      <c r="Y76" s="31" t="s">
        <v>63</v>
      </c>
      <c r="Z76" s="27">
        <v>89</v>
      </c>
      <c r="AA76" s="32"/>
      <c r="AB76" s="32"/>
      <c r="AC76" s="32"/>
      <c r="AD76" s="27"/>
    </row>
    <row r="77" s="1" customFormat="1" ht="15" customHeight="1" spans="1:30">
      <c r="A77" s="26" t="s">
        <v>35</v>
      </c>
      <c r="B77" s="26" t="s">
        <v>220</v>
      </c>
      <c r="C77" s="26">
        <v>2025</v>
      </c>
      <c r="D77" s="27" t="s">
        <v>224</v>
      </c>
      <c r="E77" s="27">
        <v>2545110200</v>
      </c>
      <c r="F77" s="27" t="s">
        <v>297</v>
      </c>
      <c r="G77" s="28">
        <v>80</v>
      </c>
      <c r="H77" s="28">
        <v>-4</v>
      </c>
      <c r="I77" s="28">
        <f t="shared" si="79"/>
        <v>76</v>
      </c>
      <c r="J77" s="28">
        <f t="shared" si="80"/>
        <v>70.44915254</v>
      </c>
      <c r="K77" s="28">
        <v>1</v>
      </c>
      <c r="L77" s="28">
        <v>71.44915254</v>
      </c>
      <c r="M77" s="28">
        <v>70</v>
      </c>
      <c r="N77" s="28">
        <v>0</v>
      </c>
      <c r="O77" s="28">
        <f t="shared" si="81"/>
        <v>70</v>
      </c>
      <c r="P77" s="28">
        <v>60</v>
      </c>
      <c r="Q77" s="28">
        <v>2</v>
      </c>
      <c r="R77" s="28">
        <f t="shared" si="82"/>
        <v>62</v>
      </c>
      <c r="S77" s="28">
        <v>60</v>
      </c>
      <c r="T77" s="28">
        <v>11</v>
      </c>
      <c r="U77" s="28">
        <f t="shared" si="83"/>
        <v>71</v>
      </c>
      <c r="V77" s="29">
        <f t="shared" si="78"/>
        <v>71.336864405</v>
      </c>
      <c r="W77" s="30">
        <v>73</v>
      </c>
      <c r="X77" s="27">
        <v>69</v>
      </c>
      <c r="Y77" s="31" t="s">
        <v>63</v>
      </c>
      <c r="Z77" s="27">
        <v>89</v>
      </c>
      <c r="AA77" s="32"/>
      <c r="AB77" s="32"/>
      <c r="AC77" s="32"/>
      <c r="AD77" s="27"/>
    </row>
    <row r="78" s="1" customFormat="1" ht="15" customHeight="1" spans="1:30">
      <c r="A78" s="26" t="s">
        <v>35</v>
      </c>
      <c r="B78" s="26" t="s">
        <v>220</v>
      </c>
      <c r="C78" s="26">
        <v>2025</v>
      </c>
      <c r="D78" s="27" t="s">
        <v>229</v>
      </c>
      <c r="E78" s="27">
        <v>2545110254</v>
      </c>
      <c r="F78" s="27" t="s">
        <v>298</v>
      </c>
      <c r="G78" s="28">
        <v>80</v>
      </c>
      <c r="H78" s="28">
        <v>1</v>
      </c>
      <c r="I78" s="28">
        <f t="shared" si="84"/>
        <v>81</v>
      </c>
      <c r="J78" s="28">
        <v>69.30508475</v>
      </c>
      <c r="K78" s="28">
        <v>0</v>
      </c>
      <c r="L78" s="28">
        <f>SUM(J78+K78)</f>
        <v>69.30508475</v>
      </c>
      <c r="M78" s="28">
        <v>89</v>
      </c>
      <c r="N78" s="28">
        <v>0</v>
      </c>
      <c r="O78" s="28">
        <f>SUM(M78+N78)</f>
        <v>89</v>
      </c>
      <c r="P78" s="28">
        <v>60</v>
      </c>
      <c r="Q78" s="28">
        <v>1.2</v>
      </c>
      <c r="R78" s="28">
        <f t="shared" si="86"/>
        <v>61.2</v>
      </c>
      <c r="S78" s="28">
        <v>60</v>
      </c>
      <c r="T78" s="28">
        <v>4.82</v>
      </c>
      <c r="U78" s="28">
        <f>SUM(T78+S78)</f>
        <v>64.82</v>
      </c>
      <c r="V78" s="29">
        <f t="shared" ref="V78:V82" si="88">I78*0.1+L78*0.75+O78*0.05+R78*0.05+U78*0.05</f>
        <v>70.8298135625</v>
      </c>
      <c r="W78" s="30">
        <v>74</v>
      </c>
      <c r="X78" s="27">
        <v>75</v>
      </c>
      <c r="Y78" s="27" t="s">
        <v>63</v>
      </c>
      <c r="Z78" s="27">
        <v>89</v>
      </c>
      <c r="AA78" s="32"/>
      <c r="AB78" s="32"/>
      <c r="AC78" s="32"/>
      <c r="AD78" s="27"/>
    </row>
    <row r="79" s="1" customFormat="1" ht="15" customHeight="1" spans="1:30">
      <c r="A79" s="26" t="s">
        <v>35</v>
      </c>
      <c r="B79" s="26" t="s">
        <v>220</v>
      </c>
      <c r="C79" s="26">
        <v>2025</v>
      </c>
      <c r="D79" s="27" t="s">
        <v>221</v>
      </c>
      <c r="E79" s="27">
        <v>2545110222</v>
      </c>
      <c r="F79" s="27" t="s">
        <v>299</v>
      </c>
      <c r="G79" s="28">
        <v>80</v>
      </c>
      <c r="H79" s="28">
        <v>0</v>
      </c>
      <c r="I79" s="28">
        <f t="shared" si="84"/>
        <v>80</v>
      </c>
      <c r="J79" s="28">
        <v>70.38135593</v>
      </c>
      <c r="K79" s="28">
        <f t="shared" si="85"/>
        <v>0</v>
      </c>
      <c r="L79" s="28">
        <v>70.38135593</v>
      </c>
      <c r="M79" s="28">
        <v>63.5</v>
      </c>
      <c r="N79" s="28">
        <v>0</v>
      </c>
      <c r="O79" s="28">
        <v>63.5</v>
      </c>
      <c r="P79" s="28">
        <v>60</v>
      </c>
      <c r="Q79" s="28">
        <v>0</v>
      </c>
      <c r="R79" s="28">
        <f t="shared" si="86"/>
        <v>60</v>
      </c>
      <c r="S79" s="28">
        <v>60</v>
      </c>
      <c r="T79" s="28">
        <v>0</v>
      </c>
      <c r="U79" s="28">
        <f t="shared" si="87"/>
        <v>60</v>
      </c>
      <c r="V79" s="29">
        <f t="shared" ref="V79:V83" si="89">I79*0.1+(L79)*0.75+O79*0.05+R79*0.05+U79*0.05</f>
        <v>69.9610169475</v>
      </c>
      <c r="W79" s="30">
        <v>75</v>
      </c>
      <c r="X79" s="27">
        <v>73</v>
      </c>
      <c r="Y79" s="31" t="s">
        <v>63</v>
      </c>
      <c r="Z79" s="27">
        <v>89</v>
      </c>
      <c r="AA79" s="32"/>
      <c r="AB79" s="32"/>
      <c r="AC79" s="32"/>
      <c r="AD79" s="27"/>
    </row>
    <row r="80" s="1" customFormat="1" ht="15" customHeight="1" spans="1:30">
      <c r="A80" s="26" t="s">
        <v>35</v>
      </c>
      <c r="B80" s="26" t="s">
        <v>220</v>
      </c>
      <c r="C80" s="26">
        <v>2025</v>
      </c>
      <c r="D80" s="27" t="s">
        <v>224</v>
      </c>
      <c r="E80" s="27">
        <v>2545110112</v>
      </c>
      <c r="F80" s="27" t="s">
        <v>300</v>
      </c>
      <c r="G80" s="28">
        <v>80</v>
      </c>
      <c r="H80" s="28">
        <f>0.5-2</f>
        <v>-1.5</v>
      </c>
      <c r="I80" s="28">
        <f>G80+H80</f>
        <v>78.5</v>
      </c>
      <c r="J80" s="28">
        <f>L80-K80</f>
        <v>68.85384615</v>
      </c>
      <c r="K80" s="28">
        <v>1.4</v>
      </c>
      <c r="L80" s="28">
        <f>68.40384615+0.45+0.9+0.5</f>
        <v>70.25384615</v>
      </c>
      <c r="M80" s="28">
        <v>68</v>
      </c>
      <c r="N80" s="28">
        <v>0</v>
      </c>
      <c r="O80" s="28">
        <f>M80+N80</f>
        <v>68</v>
      </c>
      <c r="P80" s="28">
        <v>60</v>
      </c>
      <c r="Q80" s="28">
        <v>0</v>
      </c>
      <c r="R80" s="28">
        <f>P80+Q80</f>
        <v>60</v>
      </c>
      <c r="S80" s="28">
        <v>60</v>
      </c>
      <c r="T80" s="28">
        <v>0</v>
      </c>
      <c r="U80" s="28">
        <f>S80+T80</f>
        <v>60</v>
      </c>
      <c r="V80" s="29">
        <f t="shared" si="89"/>
        <v>69.9403846125</v>
      </c>
      <c r="W80" s="30">
        <v>76</v>
      </c>
      <c r="X80" s="27">
        <v>78</v>
      </c>
      <c r="Y80" s="31" t="s">
        <v>63</v>
      </c>
      <c r="Z80" s="27">
        <v>89</v>
      </c>
      <c r="AA80" s="32"/>
      <c r="AB80" s="32"/>
      <c r="AC80" s="32"/>
      <c r="AD80" s="27"/>
    </row>
    <row r="81" s="1" customFormat="1" ht="15" customHeight="1" spans="1:30">
      <c r="A81" s="26" t="s">
        <v>35</v>
      </c>
      <c r="B81" s="26" t="s">
        <v>220</v>
      </c>
      <c r="C81" s="26">
        <v>2025</v>
      </c>
      <c r="D81" s="27" t="s">
        <v>221</v>
      </c>
      <c r="E81" s="27">
        <v>2545110230</v>
      </c>
      <c r="F81" s="27" t="s">
        <v>301</v>
      </c>
      <c r="G81" s="28">
        <v>80</v>
      </c>
      <c r="H81" s="28">
        <v>0</v>
      </c>
      <c r="I81" s="28">
        <f t="shared" ref="I81:I87" si="90">SUM(G81+H81)</f>
        <v>80</v>
      </c>
      <c r="J81" s="28">
        <v>68.45762712</v>
      </c>
      <c r="K81" s="28">
        <f t="shared" ref="K81:K87" si="91">L81-J81</f>
        <v>1</v>
      </c>
      <c r="L81" s="28">
        <v>69.45762712</v>
      </c>
      <c r="M81" s="28">
        <v>65</v>
      </c>
      <c r="N81" s="28">
        <v>0</v>
      </c>
      <c r="O81" s="28">
        <v>65</v>
      </c>
      <c r="P81" s="28">
        <v>60</v>
      </c>
      <c r="Q81" s="28">
        <v>0</v>
      </c>
      <c r="R81" s="28">
        <f t="shared" ref="R81:R87" si="92">SUM(P81+Q81)</f>
        <v>60</v>
      </c>
      <c r="S81" s="28">
        <v>60</v>
      </c>
      <c r="T81" s="28">
        <v>0</v>
      </c>
      <c r="U81" s="28">
        <f t="shared" ref="U81:U87" si="93">SUM(S81+T81)</f>
        <v>60</v>
      </c>
      <c r="V81" s="29">
        <f t="shared" si="88"/>
        <v>69.34322034</v>
      </c>
      <c r="W81" s="30">
        <v>77</v>
      </c>
      <c r="X81" s="27">
        <v>77</v>
      </c>
      <c r="Y81" s="31" t="s">
        <v>63</v>
      </c>
      <c r="Z81" s="27">
        <v>89</v>
      </c>
      <c r="AA81" s="32"/>
      <c r="AB81" s="32"/>
      <c r="AC81" s="32"/>
      <c r="AD81" s="27"/>
    </row>
    <row r="82" s="1" customFormat="1" ht="15" customHeight="1" spans="1:30">
      <c r="A82" s="26" t="s">
        <v>35</v>
      </c>
      <c r="B82" s="26" t="s">
        <v>220</v>
      </c>
      <c r="C82" s="26">
        <v>2025</v>
      </c>
      <c r="D82" s="27" t="s">
        <v>229</v>
      </c>
      <c r="E82" s="27">
        <v>2545110256</v>
      </c>
      <c r="F82" s="27" t="s">
        <v>302</v>
      </c>
      <c r="G82" s="28">
        <v>80</v>
      </c>
      <c r="H82" s="28">
        <v>0</v>
      </c>
      <c r="I82" s="28">
        <f t="shared" si="90"/>
        <v>80</v>
      </c>
      <c r="J82" s="28">
        <v>67.94067797</v>
      </c>
      <c r="K82" s="28">
        <v>0</v>
      </c>
      <c r="L82" s="28">
        <f>SUM(J82+K82)</f>
        <v>67.94067797</v>
      </c>
      <c r="M82" s="28">
        <v>77</v>
      </c>
      <c r="N82" s="28">
        <v>1.5</v>
      </c>
      <c r="O82" s="28">
        <f>SUM(M82+N82)</f>
        <v>78.5</v>
      </c>
      <c r="P82" s="28">
        <v>60</v>
      </c>
      <c r="Q82" s="28">
        <v>0</v>
      </c>
      <c r="R82" s="28">
        <f t="shared" si="92"/>
        <v>60</v>
      </c>
      <c r="S82" s="28">
        <v>60</v>
      </c>
      <c r="T82" s="28">
        <v>0</v>
      </c>
      <c r="U82" s="28">
        <f>SUM(T82+S82)</f>
        <v>60</v>
      </c>
      <c r="V82" s="29">
        <f t="shared" si="88"/>
        <v>68.8805084775</v>
      </c>
      <c r="W82" s="30">
        <v>78</v>
      </c>
      <c r="X82" s="27">
        <v>79</v>
      </c>
      <c r="Y82" s="27" t="s">
        <v>63</v>
      </c>
      <c r="Z82" s="27">
        <v>89</v>
      </c>
      <c r="AA82" s="32"/>
      <c r="AB82" s="32"/>
      <c r="AC82" s="32"/>
      <c r="AD82" s="27"/>
    </row>
    <row r="83" s="1" customFormat="1" ht="15" customHeight="1" spans="1:30">
      <c r="A83" s="26" t="s">
        <v>35</v>
      </c>
      <c r="B83" s="26" t="s">
        <v>220</v>
      </c>
      <c r="C83" s="26">
        <v>2025</v>
      </c>
      <c r="D83" s="27" t="s">
        <v>224</v>
      </c>
      <c r="E83" s="27">
        <v>2545110197</v>
      </c>
      <c r="F83" s="27" t="s">
        <v>303</v>
      </c>
      <c r="G83" s="28">
        <v>80</v>
      </c>
      <c r="H83" s="28">
        <v>-13</v>
      </c>
      <c r="I83" s="28">
        <f>G83+H83</f>
        <v>67</v>
      </c>
      <c r="J83" s="28">
        <f>L83-K83</f>
        <v>69.11864407</v>
      </c>
      <c r="K83" s="28">
        <v>0</v>
      </c>
      <c r="L83" s="28">
        <v>69.11864407</v>
      </c>
      <c r="M83" s="28">
        <v>70</v>
      </c>
      <c r="N83" s="28">
        <v>0</v>
      </c>
      <c r="O83" s="28">
        <f>M83+N83</f>
        <v>70</v>
      </c>
      <c r="P83" s="28">
        <v>60</v>
      </c>
      <c r="Q83" s="28">
        <v>0</v>
      </c>
      <c r="R83" s="28">
        <f>P83+Q83</f>
        <v>60</v>
      </c>
      <c r="S83" s="28">
        <v>60</v>
      </c>
      <c r="T83" s="28">
        <v>0</v>
      </c>
      <c r="U83" s="28">
        <f>S83+T83</f>
        <v>60</v>
      </c>
      <c r="V83" s="29">
        <f t="shared" si="89"/>
        <v>68.0389830525</v>
      </c>
      <c r="W83" s="30">
        <v>79</v>
      </c>
      <c r="X83" s="27">
        <v>76</v>
      </c>
      <c r="Y83" s="38" t="s">
        <v>63</v>
      </c>
      <c r="Z83" s="27">
        <v>89</v>
      </c>
      <c r="AA83" s="32"/>
      <c r="AB83" s="32"/>
      <c r="AC83" s="32"/>
      <c r="AD83" s="27"/>
    </row>
    <row r="84" s="1" customFormat="1" ht="15" customHeight="1" spans="1:30">
      <c r="A84" s="26" t="s">
        <v>35</v>
      </c>
      <c r="B84" s="26" t="s">
        <v>220</v>
      </c>
      <c r="C84" s="26">
        <v>2025</v>
      </c>
      <c r="D84" s="27" t="s">
        <v>221</v>
      </c>
      <c r="E84" s="27">
        <v>2545110221</v>
      </c>
      <c r="F84" s="27" t="s">
        <v>304</v>
      </c>
      <c r="G84" s="28">
        <v>80</v>
      </c>
      <c r="H84" s="28">
        <v>0</v>
      </c>
      <c r="I84" s="28">
        <f t="shared" si="90"/>
        <v>80</v>
      </c>
      <c r="J84" s="28">
        <v>64.16101695</v>
      </c>
      <c r="K84" s="28">
        <f t="shared" si="91"/>
        <v>0</v>
      </c>
      <c r="L84" s="28">
        <v>64.16101695</v>
      </c>
      <c r="M84" s="28">
        <v>84</v>
      </c>
      <c r="N84" s="28">
        <v>0</v>
      </c>
      <c r="O84" s="28">
        <v>84</v>
      </c>
      <c r="P84" s="28">
        <v>60</v>
      </c>
      <c r="Q84" s="28">
        <v>1</v>
      </c>
      <c r="R84" s="28">
        <f t="shared" si="92"/>
        <v>61</v>
      </c>
      <c r="S84" s="28">
        <v>60</v>
      </c>
      <c r="T84" s="28">
        <v>0.5</v>
      </c>
      <c r="U84" s="28">
        <f t="shared" si="93"/>
        <v>60.5</v>
      </c>
      <c r="V84" s="29">
        <f t="shared" ref="V84:V87" si="94">I84*0.1+L84*0.75+O84*0.05+R84*0.05+U84*0.05</f>
        <v>66.3957627125</v>
      </c>
      <c r="W84" s="30">
        <v>80</v>
      </c>
      <c r="X84" s="27">
        <v>81</v>
      </c>
      <c r="Y84" s="31" t="s">
        <v>63</v>
      </c>
      <c r="Z84" s="27">
        <v>89</v>
      </c>
      <c r="AA84" s="32"/>
      <c r="AB84" s="32"/>
      <c r="AC84" s="32"/>
      <c r="AD84" s="27"/>
    </row>
    <row r="85" s="1" customFormat="1" ht="15" customHeight="1" spans="1:30">
      <c r="A85" s="26" t="s">
        <v>35</v>
      </c>
      <c r="B85" s="26" t="s">
        <v>220</v>
      </c>
      <c r="C85" s="26">
        <v>2025</v>
      </c>
      <c r="D85" s="27" t="s">
        <v>221</v>
      </c>
      <c r="E85" s="27">
        <v>2545110233</v>
      </c>
      <c r="F85" s="27" t="s">
        <v>305</v>
      </c>
      <c r="G85" s="28">
        <v>80</v>
      </c>
      <c r="H85" s="28">
        <v>-1</v>
      </c>
      <c r="I85" s="28">
        <f t="shared" si="90"/>
        <v>79</v>
      </c>
      <c r="J85" s="28">
        <v>67.23728814</v>
      </c>
      <c r="K85" s="28">
        <f t="shared" si="91"/>
        <v>0</v>
      </c>
      <c r="L85" s="28">
        <v>67.23728814</v>
      </c>
      <c r="M85" s="28">
        <v>34</v>
      </c>
      <c r="N85" s="28">
        <v>0</v>
      </c>
      <c r="O85" s="28">
        <v>34</v>
      </c>
      <c r="P85" s="28">
        <v>60</v>
      </c>
      <c r="Q85" s="28">
        <v>0</v>
      </c>
      <c r="R85" s="28">
        <f t="shared" si="92"/>
        <v>60</v>
      </c>
      <c r="S85" s="28">
        <v>60</v>
      </c>
      <c r="T85" s="28">
        <v>0</v>
      </c>
      <c r="U85" s="28">
        <f t="shared" si="93"/>
        <v>60</v>
      </c>
      <c r="V85" s="29">
        <f t="shared" si="94"/>
        <v>66.027966105</v>
      </c>
      <c r="W85" s="30">
        <v>81</v>
      </c>
      <c r="X85" s="27">
        <v>80</v>
      </c>
      <c r="Y85" s="31" t="s">
        <v>63</v>
      </c>
      <c r="Z85" s="27">
        <v>89</v>
      </c>
      <c r="AA85" s="32"/>
      <c r="AB85" s="32"/>
      <c r="AC85" s="32"/>
      <c r="AD85" s="27"/>
    </row>
    <row r="86" s="1" customFormat="1" ht="15" customHeight="1" spans="1:30">
      <c r="A86" s="26" t="s">
        <v>35</v>
      </c>
      <c r="B86" s="26" t="s">
        <v>220</v>
      </c>
      <c r="C86" s="26">
        <v>2025</v>
      </c>
      <c r="D86" s="27" t="s">
        <v>221</v>
      </c>
      <c r="E86" s="27">
        <v>2545110236</v>
      </c>
      <c r="F86" s="27" t="s">
        <v>306</v>
      </c>
      <c r="G86" s="28">
        <v>80</v>
      </c>
      <c r="H86" s="28">
        <v>-1</v>
      </c>
      <c r="I86" s="28">
        <f t="shared" si="90"/>
        <v>79</v>
      </c>
      <c r="J86" s="28">
        <v>63.73728814</v>
      </c>
      <c r="K86" s="28">
        <f t="shared" si="91"/>
        <v>0</v>
      </c>
      <c r="L86" s="28">
        <v>63.73728814</v>
      </c>
      <c r="M86" s="28">
        <v>77</v>
      </c>
      <c r="N86" s="28">
        <v>0</v>
      </c>
      <c r="O86" s="28">
        <v>77</v>
      </c>
      <c r="P86" s="28">
        <v>60</v>
      </c>
      <c r="Q86" s="28">
        <v>0</v>
      </c>
      <c r="R86" s="28">
        <f t="shared" si="92"/>
        <v>60</v>
      </c>
      <c r="S86" s="28">
        <v>60</v>
      </c>
      <c r="T86" s="28">
        <v>0</v>
      </c>
      <c r="U86" s="28">
        <f t="shared" si="93"/>
        <v>60</v>
      </c>
      <c r="V86" s="29">
        <f t="shared" si="94"/>
        <v>65.552966105</v>
      </c>
      <c r="W86" s="30">
        <v>82</v>
      </c>
      <c r="X86" s="27">
        <v>82</v>
      </c>
      <c r="Y86" s="31" t="s">
        <v>63</v>
      </c>
      <c r="Z86" s="27">
        <v>89</v>
      </c>
      <c r="AA86" s="32"/>
      <c r="AB86" s="32"/>
      <c r="AC86" s="32"/>
      <c r="AD86" s="27"/>
    </row>
    <row r="87" s="1" customFormat="1" ht="15" customHeight="1" spans="1:30">
      <c r="A87" s="26" t="s">
        <v>35</v>
      </c>
      <c r="B87" s="26" t="s">
        <v>220</v>
      </c>
      <c r="C87" s="26">
        <v>2025</v>
      </c>
      <c r="D87" s="27" t="s">
        <v>221</v>
      </c>
      <c r="E87" s="27">
        <v>2545110238</v>
      </c>
      <c r="F87" s="27" t="s">
        <v>307</v>
      </c>
      <c r="G87" s="28">
        <v>80</v>
      </c>
      <c r="H87" s="28">
        <v>-1</v>
      </c>
      <c r="I87" s="28">
        <f t="shared" si="90"/>
        <v>79</v>
      </c>
      <c r="J87" s="28">
        <v>63.15254237</v>
      </c>
      <c r="K87" s="28">
        <f t="shared" si="91"/>
        <v>0</v>
      </c>
      <c r="L87" s="28">
        <v>63.15254237</v>
      </c>
      <c r="M87" s="28">
        <v>73</v>
      </c>
      <c r="N87" s="28">
        <v>0</v>
      </c>
      <c r="O87" s="28">
        <v>73</v>
      </c>
      <c r="P87" s="28">
        <v>60</v>
      </c>
      <c r="Q87" s="28">
        <v>0</v>
      </c>
      <c r="R87" s="28">
        <f t="shared" si="92"/>
        <v>60</v>
      </c>
      <c r="S87" s="28">
        <v>60</v>
      </c>
      <c r="T87" s="28">
        <v>0</v>
      </c>
      <c r="U87" s="28">
        <f t="shared" si="93"/>
        <v>60</v>
      </c>
      <c r="V87" s="29">
        <f t="shared" si="94"/>
        <v>64.9144067775</v>
      </c>
      <c r="W87" s="30">
        <v>83</v>
      </c>
      <c r="X87" s="27">
        <v>86</v>
      </c>
      <c r="Y87" s="31" t="s">
        <v>63</v>
      </c>
      <c r="Z87" s="27">
        <v>89</v>
      </c>
      <c r="AA87" s="32"/>
      <c r="AB87" s="32"/>
      <c r="AC87" s="32"/>
      <c r="AD87" s="27"/>
    </row>
    <row r="88" s="1" customFormat="1" ht="15" customHeight="1" spans="1:30">
      <c r="A88" s="26" t="s">
        <v>35</v>
      </c>
      <c r="B88" s="26" t="s">
        <v>220</v>
      </c>
      <c r="C88" s="26">
        <v>2025</v>
      </c>
      <c r="D88" s="27" t="s">
        <v>224</v>
      </c>
      <c r="E88" s="27">
        <v>2545110209</v>
      </c>
      <c r="F88" s="27" t="s">
        <v>308</v>
      </c>
      <c r="G88" s="28">
        <v>80</v>
      </c>
      <c r="H88" s="28">
        <v>-4</v>
      </c>
      <c r="I88" s="28">
        <f>G88+H88</f>
        <v>76</v>
      </c>
      <c r="J88" s="28">
        <f>L88-K88</f>
        <v>62.97457627</v>
      </c>
      <c r="K88" s="28">
        <v>0</v>
      </c>
      <c r="L88" s="28">
        <v>62.97457627</v>
      </c>
      <c r="M88" s="28">
        <v>72.5</v>
      </c>
      <c r="N88" s="28">
        <v>0</v>
      </c>
      <c r="O88" s="28">
        <f>M88+N88</f>
        <v>72.5</v>
      </c>
      <c r="P88" s="28">
        <v>60</v>
      </c>
      <c r="Q88" s="28">
        <v>0</v>
      </c>
      <c r="R88" s="28">
        <f>P88+Q88</f>
        <v>60</v>
      </c>
      <c r="S88" s="28">
        <v>60</v>
      </c>
      <c r="T88" s="28">
        <v>0</v>
      </c>
      <c r="U88" s="28">
        <f>S88+T88</f>
        <v>60</v>
      </c>
      <c r="V88" s="29">
        <f>I88*0.1+(L88)*0.75+O88*0.05+R88*0.05+U88*0.05</f>
        <v>64.4559322025</v>
      </c>
      <c r="W88" s="30">
        <v>84</v>
      </c>
      <c r="X88" s="27">
        <v>87</v>
      </c>
      <c r="Y88" s="31" t="s">
        <v>63</v>
      </c>
      <c r="Z88" s="27">
        <v>89</v>
      </c>
      <c r="AA88" s="32"/>
      <c r="AB88" s="32"/>
      <c r="AC88" s="32"/>
      <c r="AD88" s="27"/>
    </row>
    <row r="89" s="1" customFormat="1" ht="15" customHeight="1" spans="1:30">
      <c r="A89" s="26" t="s">
        <v>35</v>
      </c>
      <c r="B89" s="26" t="s">
        <v>220</v>
      </c>
      <c r="C89" s="26">
        <v>2025</v>
      </c>
      <c r="D89" s="27" t="s">
        <v>221</v>
      </c>
      <c r="E89" s="27">
        <v>2545110235</v>
      </c>
      <c r="F89" s="27" t="s">
        <v>309</v>
      </c>
      <c r="G89" s="28">
        <v>80</v>
      </c>
      <c r="H89" s="39">
        <v>-14</v>
      </c>
      <c r="I89" s="28">
        <f t="shared" ref="I89:I93" si="95">SUM(G89+H89)</f>
        <v>66</v>
      </c>
      <c r="J89" s="28">
        <v>63.21186441</v>
      </c>
      <c r="K89" s="28">
        <f t="shared" ref="K89:K93" si="96">L89-J89</f>
        <v>0</v>
      </c>
      <c r="L89" s="28">
        <v>63.21186441</v>
      </c>
      <c r="M89" s="28">
        <v>70.5</v>
      </c>
      <c r="N89" s="28">
        <v>0</v>
      </c>
      <c r="O89" s="28">
        <v>70.5</v>
      </c>
      <c r="P89" s="28">
        <v>60</v>
      </c>
      <c r="Q89" s="28">
        <v>0</v>
      </c>
      <c r="R89" s="28">
        <f t="shared" ref="R89:R93" si="97">SUM(P89+Q89)</f>
        <v>60</v>
      </c>
      <c r="S89" s="28">
        <v>60</v>
      </c>
      <c r="T89" s="28">
        <v>0</v>
      </c>
      <c r="U89" s="28">
        <f t="shared" ref="U89:U93" si="98">SUM(S89+T89)</f>
        <v>60</v>
      </c>
      <c r="V89" s="29">
        <f t="shared" ref="V89:V93" si="99">I89*0.1+L89*0.75+O89*0.05+R89*0.05+U89*0.05</f>
        <v>63.5338983075</v>
      </c>
      <c r="W89" s="30">
        <v>85</v>
      </c>
      <c r="X89" s="27">
        <v>85</v>
      </c>
      <c r="Y89" s="31" t="s">
        <v>63</v>
      </c>
      <c r="Z89" s="27">
        <v>89</v>
      </c>
      <c r="AA89" s="32"/>
      <c r="AB89" s="32"/>
      <c r="AC89" s="32"/>
      <c r="AD89" s="32"/>
    </row>
    <row r="90" s="1" customFormat="1" ht="15" customHeight="1" spans="1:30">
      <c r="A90" s="26" t="s">
        <v>35</v>
      </c>
      <c r="B90" s="26" t="s">
        <v>220</v>
      </c>
      <c r="C90" s="26">
        <v>2025</v>
      </c>
      <c r="D90" s="27" t="s">
        <v>221</v>
      </c>
      <c r="E90" s="27">
        <v>2545110234</v>
      </c>
      <c r="F90" s="27" t="s">
        <v>310</v>
      </c>
      <c r="G90" s="28">
        <v>80</v>
      </c>
      <c r="H90" s="28">
        <v>-5</v>
      </c>
      <c r="I90" s="28">
        <f t="shared" si="95"/>
        <v>75</v>
      </c>
      <c r="J90" s="28">
        <v>63.53389831</v>
      </c>
      <c r="K90" s="28">
        <f t="shared" si="96"/>
        <v>0</v>
      </c>
      <c r="L90" s="28">
        <v>63.53389831</v>
      </c>
      <c r="M90" s="28">
        <v>31</v>
      </c>
      <c r="N90" s="28">
        <v>0</v>
      </c>
      <c r="O90" s="28">
        <v>31</v>
      </c>
      <c r="P90" s="28">
        <v>60</v>
      </c>
      <c r="Q90" s="28">
        <v>0</v>
      </c>
      <c r="R90" s="28">
        <f t="shared" si="97"/>
        <v>60</v>
      </c>
      <c r="S90" s="28">
        <v>60</v>
      </c>
      <c r="T90" s="28">
        <v>0</v>
      </c>
      <c r="U90" s="28">
        <f t="shared" si="98"/>
        <v>60</v>
      </c>
      <c r="V90" s="29">
        <f t="shared" si="99"/>
        <v>62.7004237325</v>
      </c>
      <c r="W90" s="30">
        <v>86</v>
      </c>
      <c r="X90" s="27">
        <v>83</v>
      </c>
      <c r="Y90" s="31" t="s">
        <v>63</v>
      </c>
      <c r="Z90" s="27">
        <v>89</v>
      </c>
      <c r="AA90" s="32"/>
      <c r="AB90" s="32"/>
      <c r="AC90" s="32"/>
      <c r="AD90" s="27"/>
    </row>
    <row r="91" s="1" customFormat="1" ht="15" customHeight="1" spans="1:30">
      <c r="A91" s="26" t="s">
        <v>35</v>
      </c>
      <c r="B91" s="26" t="s">
        <v>220</v>
      </c>
      <c r="C91" s="26">
        <v>2025</v>
      </c>
      <c r="D91" s="27" t="s">
        <v>221</v>
      </c>
      <c r="E91" s="27">
        <v>2545110223</v>
      </c>
      <c r="F91" s="27" t="s">
        <v>311</v>
      </c>
      <c r="G91" s="28">
        <v>80</v>
      </c>
      <c r="H91" s="28">
        <v>-4</v>
      </c>
      <c r="I91" s="28">
        <f t="shared" si="95"/>
        <v>76</v>
      </c>
      <c r="J91" s="28">
        <v>63.22033898</v>
      </c>
      <c r="K91" s="28">
        <f t="shared" si="96"/>
        <v>0</v>
      </c>
      <c r="L91" s="28">
        <v>63.22033898</v>
      </c>
      <c r="M91" s="28">
        <v>0</v>
      </c>
      <c r="N91" s="28">
        <v>0</v>
      </c>
      <c r="O91" s="28">
        <v>0</v>
      </c>
      <c r="P91" s="28">
        <v>60</v>
      </c>
      <c r="Q91" s="28">
        <v>0</v>
      </c>
      <c r="R91" s="28">
        <f t="shared" si="97"/>
        <v>60</v>
      </c>
      <c r="S91" s="28">
        <v>60</v>
      </c>
      <c r="T91" s="28">
        <v>0</v>
      </c>
      <c r="U91" s="28">
        <f t="shared" si="98"/>
        <v>60</v>
      </c>
      <c r="V91" s="29">
        <f t="shared" si="99"/>
        <v>61.015254235</v>
      </c>
      <c r="W91" s="30">
        <v>87</v>
      </c>
      <c r="X91" s="27">
        <v>84</v>
      </c>
      <c r="Y91" s="31" t="s">
        <v>63</v>
      </c>
      <c r="Z91" s="27">
        <v>89</v>
      </c>
      <c r="AA91" s="32"/>
      <c r="AB91" s="32"/>
      <c r="AC91" s="32"/>
      <c r="AD91" s="27"/>
    </row>
    <row r="92" s="1" customFormat="1" ht="15" customHeight="1" spans="1:30">
      <c r="A92" s="26" t="s">
        <v>35</v>
      </c>
      <c r="B92" s="26" t="s">
        <v>220</v>
      </c>
      <c r="C92" s="26">
        <v>2025</v>
      </c>
      <c r="D92" s="27" t="s">
        <v>221</v>
      </c>
      <c r="E92" s="27">
        <v>2545110231</v>
      </c>
      <c r="F92" s="27" t="s">
        <v>312</v>
      </c>
      <c r="G92" s="28">
        <v>80</v>
      </c>
      <c r="H92" s="28">
        <v>-12</v>
      </c>
      <c r="I92" s="28">
        <f t="shared" si="95"/>
        <v>68</v>
      </c>
      <c r="J92" s="28">
        <v>60.20338983</v>
      </c>
      <c r="K92" s="28">
        <f t="shared" si="96"/>
        <v>0</v>
      </c>
      <c r="L92" s="28">
        <v>60.20338983</v>
      </c>
      <c r="M92" s="28">
        <v>32</v>
      </c>
      <c r="N92" s="28">
        <v>0</v>
      </c>
      <c r="O92" s="28">
        <v>32</v>
      </c>
      <c r="P92" s="28">
        <v>60</v>
      </c>
      <c r="Q92" s="28">
        <v>0</v>
      </c>
      <c r="R92" s="28">
        <f t="shared" si="97"/>
        <v>60</v>
      </c>
      <c r="S92" s="28">
        <v>60</v>
      </c>
      <c r="T92" s="28">
        <v>0</v>
      </c>
      <c r="U92" s="28">
        <f t="shared" si="98"/>
        <v>60</v>
      </c>
      <c r="V92" s="29">
        <f t="shared" si="99"/>
        <v>59.5525423725</v>
      </c>
      <c r="W92" s="30">
        <v>88</v>
      </c>
      <c r="X92" s="27">
        <v>88</v>
      </c>
      <c r="Y92" s="31" t="s">
        <v>63</v>
      </c>
      <c r="Z92" s="27">
        <v>89</v>
      </c>
      <c r="AA92" s="32"/>
      <c r="AB92" s="32"/>
      <c r="AC92" s="32"/>
      <c r="AD92" s="27"/>
    </row>
    <row r="93" s="1" customFormat="1" ht="15" customHeight="1" spans="1:30">
      <c r="A93" s="26" t="s">
        <v>35</v>
      </c>
      <c r="B93" s="26" t="s">
        <v>220</v>
      </c>
      <c r="C93" s="26">
        <v>2025</v>
      </c>
      <c r="D93" s="27" t="s">
        <v>221</v>
      </c>
      <c r="E93" s="27">
        <v>2545110232</v>
      </c>
      <c r="F93" s="27" t="s">
        <v>313</v>
      </c>
      <c r="G93" s="28">
        <v>80</v>
      </c>
      <c r="H93" s="28">
        <v>-12</v>
      </c>
      <c r="I93" s="28">
        <f t="shared" si="95"/>
        <v>68</v>
      </c>
      <c r="J93" s="28">
        <v>59.68644068</v>
      </c>
      <c r="K93" s="28">
        <f t="shared" si="96"/>
        <v>0</v>
      </c>
      <c r="L93" s="28">
        <v>59.68644068</v>
      </c>
      <c r="M93" s="28">
        <v>31</v>
      </c>
      <c r="N93" s="28">
        <v>0</v>
      </c>
      <c r="O93" s="28">
        <v>31</v>
      </c>
      <c r="P93" s="28">
        <v>60</v>
      </c>
      <c r="Q93" s="28">
        <v>0</v>
      </c>
      <c r="R93" s="28">
        <f t="shared" si="97"/>
        <v>60</v>
      </c>
      <c r="S93" s="28">
        <v>60</v>
      </c>
      <c r="T93" s="28">
        <v>4</v>
      </c>
      <c r="U93" s="28">
        <f t="shared" si="98"/>
        <v>64</v>
      </c>
      <c r="V93" s="29">
        <f t="shared" si="99"/>
        <v>59.31483051</v>
      </c>
      <c r="W93" s="30">
        <v>89</v>
      </c>
      <c r="X93" s="27">
        <v>89</v>
      </c>
      <c r="Y93" s="31" t="s">
        <v>63</v>
      </c>
      <c r="Z93" s="27">
        <v>89</v>
      </c>
      <c r="AA93" s="32"/>
      <c r="AB93" s="32"/>
      <c r="AC93" s="32"/>
      <c r="AD93" s="27"/>
    </row>
  </sheetData>
  <mergeCells count="1">
    <mergeCell ref="A2:AD2"/>
  </mergeCells>
  <dataValidations count="9">
    <dataValidation type="list" allowBlank="1" showInputMessage="1" showErrorMessage="1" sqref="U1 AA4:AA11 AA13:AA9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">
      <formula1>$CQ$8:$CQ$11</formula1>
    </dataValidation>
    <dataValidation type="list" allowBlank="1" showInputMessage="1" showErrorMessage="1" sqref="W1 W3 AC4:AC91">
      <formula1>"三好学生,三好学生标兵,优秀学生干部"</formula1>
    </dataValidation>
    <dataValidation type="list" allowBlank="1" showInputMessage="1" showErrorMessage="1" sqref="AA12">
      <formula1>"一等奖学金,二等奖学金,三等奖学金,课程考核不合格,德育分未达标,体育成绩不合格,违纪"</formula1>
    </dataValidation>
    <dataValidation allowBlank="1" showInputMessage="1" showErrorMessage="1" sqref="U14 U22 U24 U3:U8 U10:U12 U16:U20 U27:U30 U32:U33"/>
    <dataValidation type="list" allowBlank="1" showInputMessage="1" showErrorMessage="1" sqref="AB43 AB5:AB10 AB35:AB39 AB64:AB68">
      <formula1>"学业进步奖,研究与创新奖,道德风尚奖,文体活动奖,社会工作奖"</formula1>
    </dataValidation>
    <dataValidation type="list" allowBlank="1" showInputMessage="1" showErrorMessage="1" sqref="Y5:Y82 Y84:Y91">
      <formula1>"是,否"</formula1>
    </dataValidation>
    <dataValidation type="list" allowBlank="1" showInputMessage="1" showErrorMessage="1" sqref="AB11:AB34">
      <formula1>$CQ$10:$CQ$13</formula1>
    </dataValidation>
    <dataValidation type="list" allowBlank="1" showInputMessage="1" showErrorMessage="1" sqref="AB40:AB42 AB44:AB63 AB69:AB91">
      <formula1>$CQ$9:$CQ$12</formula1>
    </dataValidation>
  </dataValidation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生物技术2025</vt:lpstr>
      <vt:lpstr>数学与应用数学2025</vt:lpstr>
      <vt:lpstr>自动化2025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独角兽作曲家</cp:lastModifiedBy>
  <cp:revision>1</cp:revision>
  <dcterms:created xsi:type="dcterms:W3CDTF">1996-12-17T01:32:00Z</dcterms:created>
  <cp:lastPrinted>2019-09-05T03:36:00Z</cp:lastPrinted>
  <dcterms:modified xsi:type="dcterms:W3CDTF">2026-09-16T04:39:29Z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BE49F01492AE4BAA9A0BC3D075B3CF06_13</vt:lpwstr>
  </property>
  <property fmtid="{D5CDD505-2E9C-101B-9397-08002B2CF9AE}" pid="4" name="CalculationRule">
    <vt:i4>0</vt:i4>
  </property>
</Properties>
</file>